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Rekapitulácia stavby" sheetId="1" r:id="rId1"/>
    <sheet name="1 - 1 - Prístupová cesta ..." sheetId="2" r:id="rId2"/>
    <sheet name="2 - 2 - Chodník" sheetId="3" r:id="rId3"/>
  </sheets>
  <definedNames>
    <definedName name="_xlnm._FilterDatabase" localSheetId="1" hidden="1">'1 - 1 - Prístupová cesta ...'!$C$121:$K$141</definedName>
    <definedName name="_xlnm._FilterDatabase" localSheetId="2" hidden="1">'2 - 2 - Chodník'!$C$121:$K$141</definedName>
    <definedName name="_xlnm.Print_Titles" localSheetId="1">'1 - 1 - Prístupová cesta ...'!$121:$121</definedName>
    <definedName name="_xlnm.Print_Titles" localSheetId="2">'2 - 2 - Chodník'!$121:$121</definedName>
    <definedName name="_xlnm.Print_Titles" localSheetId="0">'Rekapitulácia stavby'!$92:$92</definedName>
    <definedName name="_xlnm.Print_Area" localSheetId="1">'1 - 1 - Prístupová cesta ...'!$C$4:$J$76,'1 - 1 - Prístupová cesta ...'!$C$82:$J$103,'1 - 1 - Prístupová cesta ...'!$C$109:$K$141</definedName>
    <definedName name="_xlnm.Print_Area" localSheetId="2">'2 - 2 - Chodník'!$C$4:$J$76,'2 - 2 - Chodník'!$C$82:$J$103,'2 - 2 - Chodník'!$C$109:$K$141</definedName>
    <definedName name="_xlnm.Print_Area" localSheetId="0">'Rekapitulácia stavby'!$D$4:$AO$76,'Rekapitulácia stavby'!$C$82:$AQ$97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41" i="3"/>
  <c r="BH141" i="3"/>
  <c r="BG141" i="3"/>
  <c r="BE141" i="3"/>
  <c r="T141" i="3"/>
  <c r="T140" i="3" s="1"/>
  <c r="R141" i="3"/>
  <c r="R140" i="3"/>
  <c r="P141" i="3"/>
  <c r="P140" i="3" s="1"/>
  <c r="BK141" i="3"/>
  <c r="BK140" i="3" s="1"/>
  <c r="J140" i="3" s="1"/>
  <c r="J102" i="3" s="1"/>
  <c r="J141" i="3"/>
  <c r="BF141" i="3" s="1"/>
  <c r="BI139" i="3"/>
  <c r="BH139" i="3"/>
  <c r="BG139" i="3"/>
  <c r="BE139" i="3"/>
  <c r="T139" i="3"/>
  <c r="T138" i="3" s="1"/>
  <c r="R139" i="3"/>
  <c r="R138" i="3" s="1"/>
  <c r="P139" i="3"/>
  <c r="P138" i="3" s="1"/>
  <c r="BK139" i="3"/>
  <c r="BK138" i="3"/>
  <c r="J138" i="3" s="1"/>
  <c r="J101" i="3" s="1"/>
  <c r="J139" i="3"/>
  <c r="BF139" i="3" s="1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BK134" i="3" s="1"/>
  <c r="J134" i="3" s="1"/>
  <c r="J100" i="3" s="1"/>
  <c r="J136" i="3"/>
  <c r="BF136" i="3"/>
  <c r="BI135" i="3"/>
  <c r="BH135" i="3"/>
  <c r="BG135" i="3"/>
  <c r="BE135" i="3"/>
  <c r="T135" i="3"/>
  <c r="T134" i="3" s="1"/>
  <c r="R135" i="3"/>
  <c r="R134" i="3" s="1"/>
  <c r="P135" i="3"/>
  <c r="BK135" i="3"/>
  <c r="J135" i="3"/>
  <c r="BF135" i="3" s="1"/>
  <c r="BI133" i="3"/>
  <c r="BH133" i="3"/>
  <c r="BG133" i="3"/>
  <c r="BE133" i="3"/>
  <c r="T133" i="3"/>
  <c r="R133" i="3"/>
  <c r="P133" i="3"/>
  <c r="BK133" i="3"/>
  <c r="J133" i="3"/>
  <c r="BF133" i="3"/>
  <c r="BI132" i="3"/>
  <c r="BH132" i="3"/>
  <c r="BG132" i="3"/>
  <c r="BE132" i="3"/>
  <c r="T132" i="3"/>
  <c r="R132" i="3"/>
  <c r="P132" i="3"/>
  <c r="BK132" i="3"/>
  <c r="J132" i="3"/>
  <c r="BF132" i="3"/>
  <c r="BI131" i="3"/>
  <c r="BH131" i="3"/>
  <c r="BG131" i="3"/>
  <c r="BE131" i="3"/>
  <c r="T131" i="3"/>
  <c r="R131" i="3"/>
  <c r="P131" i="3"/>
  <c r="P130" i="3" s="1"/>
  <c r="BK131" i="3"/>
  <c r="BK130" i="3" s="1"/>
  <c r="J130" i="3" s="1"/>
  <c r="J99" i="3" s="1"/>
  <c r="J131" i="3"/>
  <c r="BF131" i="3" s="1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T128" i="3"/>
  <c r="R128" i="3"/>
  <c r="P128" i="3"/>
  <c r="BK128" i="3"/>
  <c r="J128" i="3"/>
  <c r="BF128" i="3" s="1"/>
  <c r="BI127" i="3"/>
  <c r="BH127" i="3"/>
  <c r="BG127" i="3"/>
  <c r="BE127" i="3"/>
  <c r="T127" i="3"/>
  <c r="R127" i="3"/>
  <c r="P127" i="3"/>
  <c r="BK127" i="3"/>
  <c r="J127" i="3"/>
  <c r="BF127" i="3"/>
  <c r="BI126" i="3"/>
  <c r="BH126" i="3"/>
  <c r="BG126" i="3"/>
  <c r="BE126" i="3"/>
  <c r="T126" i="3"/>
  <c r="R126" i="3"/>
  <c r="P126" i="3"/>
  <c r="BK126" i="3"/>
  <c r="J126" i="3"/>
  <c r="BF126" i="3"/>
  <c r="BI125" i="3"/>
  <c r="BH125" i="3"/>
  <c r="BG125" i="3"/>
  <c r="BE125" i="3"/>
  <c r="T125" i="3"/>
  <c r="R125" i="3"/>
  <c r="P125" i="3"/>
  <c r="BK125" i="3"/>
  <c r="J125" i="3"/>
  <c r="BF125" i="3" s="1"/>
  <c r="F116" i="3"/>
  <c r="E114" i="3"/>
  <c r="F89" i="3"/>
  <c r="E87" i="3"/>
  <c r="J24" i="3"/>
  <c r="E24" i="3"/>
  <c r="J119" i="3" s="1"/>
  <c r="J23" i="3"/>
  <c r="J21" i="3"/>
  <c r="E21" i="3"/>
  <c r="J118" i="3" s="1"/>
  <c r="J91" i="3"/>
  <c r="J20" i="3"/>
  <c r="J18" i="3"/>
  <c r="E18" i="3"/>
  <c r="F119" i="3" s="1"/>
  <c r="J17" i="3"/>
  <c r="J15" i="3"/>
  <c r="E15" i="3"/>
  <c r="F91" i="3" s="1"/>
  <c r="F118" i="3"/>
  <c r="J14" i="3"/>
  <c r="J116" i="3"/>
  <c r="E7" i="3"/>
  <c r="E112" i="3"/>
  <c r="E85" i="3"/>
  <c r="J37" i="2"/>
  <c r="J36" i="2"/>
  <c r="AY95" i="1" s="1"/>
  <c r="J35" i="2"/>
  <c r="AX95" i="1"/>
  <c r="BI141" i="2"/>
  <c r="BH141" i="2"/>
  <c r="BG141" i="2"/>
  <c r="BE141" i="2"/>
  <c r="T141" i="2"/>
  <c r="T140" i="2" s="1"/>
  <c r="R141" i="2"/>
  <c r="R140" i="2"/>
  <c r="P141" i="2"/>
  <c r="P140" i="2" s="1"/>
  <c r="BK141" i="2"/>
  <c r="BK140" i="2" s="1"/>
  <c r="J140" i="2" s="1"/>
  <c r="J102" i="2" s="1"/>
  <c r="J141" i="2"/>
  <c r="BF141" i="2" s="1"/>
  <c r="BI139" i="2"/>
  <c r="BH139" i="2"/>
  <c r="BG139" i="2"/>
  <c r="BE139" i="2"/>
  <c r="T139" i="2"/>
  <c r="T138" i="2" s="1"/>
  <c r="R139" i="2"/>
  <c r="R138" i="2"/>
  <c r="P139" i="2"/>
  <c r="P138" i="2" s="1"/>
  <c r="BK139" i="2"/>
  <c r="BK138" i="2" s="1"/>
  <c r="J138" i="2" s="1"/>
  <c r="J101" i="2" s="1"/>
  <c r="J139" i="2"/>
  <c r="BF139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 s="1"/>
  <c r="BI135" i="2"/>
  <c r="BH135" i="2"/>
  <c r="BG135" i="2"/>
  <c r="BE135" i="2"/>
  <c r="T135" i="2"/>
  <c r="T134" i="2"/>
  <c r="R135" i="2"/>
  <c r="R134" i="2" s="1"/>
  <c r="P135" i="2"/>
  <c r="P134" i="2" s="1"/>
  <c r="BK135" i="2"/>
  <c r="J135" i="2"/>
  <c r="BF135" i="2" s="1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E132" i="2"/>
  <c r="T132" i="2"/>
  <c r="R132" i="2"/>
  <c r="P132" i="2"/>
  <c r="BK132" i="2"/>
  <c r="J132" i="2"/>
  <c r="BF132" i="2" s="1"/>
  <c r="BI131" i="2"/>
  <c r="BH131" i="2"/>
  <c r="BG131" i="2"/>
  <c r="BE131" i="2"/>
  <c r="T131" i="2"/>
  <c r="R131" i="2"/>
  <c r="P131" i="2"/>
  <c r="BK131" i="2"/>
  <c r="J131" i="2"/>
  <c r="BF131" i="2" s="1"/>
  <c r="BI129" i="2"/>
  <c r="BH129" i="2"/>
  <c r="BG129" i="2"/>
  <c r="BE129" i="2"/>
  <c r="T129" i="2"/>
  <c r="R129" i="2"/>
  <c r="P129" i="2"/>
  <c r="BK129" i="2"/>
  <c r="J129" i="2"/>
  <c r="BF129" i="2" s="1"/>
  <c r="BI128" i="2"/>
  <c r="BH128" i="2"/>
  <c r="BG128" i="2"/>
  <c r="BE128" i="2"/>
  <c r="T128" i="2"/>
  <c r="R128" i="2"/>
  <c r="P128" i="2"/>
  <c r="BK128" i="2"/>
  <c r="J128" i="2"/>
  <c r="BF128" i="2" s="1"/>
  <c r="BI127" i="2"/>
  <c r="BH127" i="2"/>
  <c r="BG127" i="2"/>
  <c r="BE127" i="2"/>
  <c r="T127" i="2"/>
  <c r="R127" i="2"/>
  <c r="P127" i="2"/>
  <c r="BK127" i="2"/>
  <c r="J127" i="2"/>
  <c r="BF127" i="2" s="1"/>
  <c r="BI126" i="2"/>
  <c r="BH126" i="2"/>
  <c r="BG126" i="2"/>
  <c r="BE126" i="2"/>
  <c r="T126" i="2"/>
  <c r="R126" i="2"/>
  <c r="P126" i="2"/>
  <c r="BK126" i="2"/>
  <c r="J126" i="2"/>
  <c r="BF126" i="2" s="1"/>
  <c r="BI125" i="2"/>
  <c r="BH125" i="2"/>
  <c r="BG125" i="2"/>
  <c r="BE125" i="2"/>
  <c r="T125" i="2"/>
  <c r="R125" i="2"/>
  <c r="R124" i="2" s="1"/>
  <c r="P125" i="2"/>
  <c r="BK125" i="2"/>
  <c r="J125" i="2"/>
  <c r="BF125" i="2" s="1"/>
  <c r="F116" i="2"/>
  <c r="E114" i="2"/>
  <c r="F89" i="2"/>
  <c r="E87" i="2"/>
  <c r="J24" i="2"/>
  <c r="E24" i="2"/>
  <c r="J119" i="2"/>
  <c r="J92" i="2"/>
  <c r="J23" i="2"/>
  <c r="J21" i="2"/>
  <c r="E21" i="2"/>
  <c r="J118" i="2"/>
  <c r="J91" i="2"/>
  <c r="J20" i="2"/>
  <c r="J18" i="2"/>
  <c r="E18" i="2"/>
  <c r="F119" i="2" s="1"/>
  <c r="F92" i="2"/>
  <c r="J17" i="2"/>
  <c r="J15" i="2"/>
  <c r="E15" i="2"/>
  <c r="F118" i="2" s="1"/>
  <c r="J14" i="2"/>
  <c r="J89" i="2"/>
  <c r="J116" i="2"/>
  <c r="E7" i="2"/>
  <c r="E85" i="2" s="1"/>
  <c r="E112" i="2"/>
  <c r="AS94" i="1"/>
  <c r="L90" i="1"/>
  <c r="AM90" i="1"/>
  <c r="AM89" i="1"/>
  <c r="L89" i="1"/>
  <c r="AM87" i="1"/>
  <c r="L87" i="1"/>
  <c r="L85" i="1"/>
  <c r="L84" i="1"/>
  <c r="J89" i="3" l="1"/>
  <c r="R130" i="3"/>
  <c r="T130" i="3"/>
  <c r="R124" i="3"/>
  <c r="BK124" i="3"/>
  <c r="BK123" i="3" s="1"/>
  <c r="F36" i="3"/>
  <c r="BC96" i="1" s="1"/>
  <c r="F37" i="3"/>
  <c r="BD96" i="1" s="1"/>
  <c r="P124" i="3"/>
  <c r="T124" i="3"/>
  <c r="P134" i="3"/>
  <c r="F35" i="3"/>
  <c r="BB96" i="1" s="1"/>
  <c r="J33" i="3"/>
  <c r="AV96" i="1" s="1"/>
  <c r="F33" i="3"/>
  <c r="AZ96" i="1" s="1"/>
  <c r="T130" i="2"/>
  <c r="BK130" i="2"/>
  <c r="J130" i="2" s="1"/>
  <c r="J99" i="2" s="1"/>
  <c r="R130" i="2"/>
  <c r="R123" i="2" s="1"/>
  <c r="R122" i="2" s="1"/>
  <c r="BK124" i="2"/>
  <c r="J124" i="2" s="1"/>
  <c r="J98" i="2" s="1"/>
  <c r="P124" i="2"/>
  <c r="T124" i="2"/>
  <c r="T123" i="2" s="1"/>
  <c r="T122" i="2" s="1"/>
  <c r="J33" i="2"/>
  <c r="AV95" i="1" s="1"/>
  <c r="BK134" i="2"/>
  <c r="J134" i="2" s="1"/>
  <c r="J100" i="2" s="1"/>
  <c r="F36" i="2"/>
  <c r="BC95" i="1" s="1"/>
  <c r="P130" i="2"/>
  <c r="F37" i="2"/>
  <c r="BD95" i="1" s="1"/>
  <c r="F35" i="2"/>
  <c r="BB95" i="1" s="1"/>
  <c r="F33" i="2"/>
  <c r="AZ95" i="1" s="1"/>
  <c r="J34" i="3"/>
  <c r="AW96" i="1" s="1"/>
  <c r="AT96" i="1" s="1"/>
  <c r="F34" i="3"/>
  <c r="BA96" i="1" s="1"/>
  <c r="R123" i="3"/>
  <c r="R122" i="3" s="1"/>
  <c r="J34" i="2"/>
  <c r="AW95" i="1" s="1"/>
  <c r="F34" i="2"/>
  <c r="BA95" i="1" s="1"/>
  <c r="F92" i="3"/>
  <c r="J92" i="3"/>
  <c r="F91" i="2"/>
  <c r="BC94" i="1" l="1"/>
  <c r="W32" i="1" s="1"/>
  <c r="T123" i="3"/>
  <c r="T122" i="3" s="1"/>
  <c r="J124" i="3"/>
  <c r="J98" i="3" s="1"/>
  <c r="BD94" i="1"/>
  <c r="W33" i="1" s="1"/>
  <c r="AZ94" i="1"/>
  <c r="AV94" i="1" s="1"/>
  <c r="AK29" i="1" s="1"/>
  <c r="P123" i="3"/>
  <c r="P122" i="3" s="1"/>
  <c r="AU96" i="1" s="1"/>
  <c r="BB94" i="1"/>
  <c r="AX94" i="1" s="1"/>
  <c r="BA94" i="1"/>
  <c r="W30" i="1" s="1"/>
  <c r="P123" i="2"/>
  <c r="P122" i="2" s="1"/>
  <c r="AU95" i="1" s="1"/>
  <c r="BK123" i="2"/>
  <c r="AT95" i="1"/>
  <c r="J123" i="3"/>
  <c r="J97" i="3" s="1"/>
  <c r="BK122" i="3"/>
  <c r="J122" i="3" s="1"/>
  <c r="AY94" i="1" l="1"/>
  <c r="J123" i="2"/>
  <c r="J97" i="2" s="1"/>
  <c r="W29" i="1"/>
  <c r="AU94" i="1"/>
  <c r="AW94" i="1"/>
  <c r="AK30" i="1" s="1"/>
  <c r="W31" i="1"/>
  <c r="BK122" i="2"/>
  <c r="J122" i="2" s="1"/>
  <c r="J30" i="2" s="1"/>
  <c r="J96" i="3"/>
  <c r="J30" i="3"/>
  <c r="AT94" i="1" l="1"/>
  <c r="J96" i="2"/>
  <c r="AG95" i="1"/>
  <c r="J39" i="2"/>
  <c r="AG96" i="1"/>
  <c r="AN96" i="1" s="1"/>
  <c r="J39" i="3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<sst xmlns="http://schemas.openxmlformats.org/spreadsheetml/2006/main" count="829" uniqueCount="164">
  <si>
    <t>Export Komplet</t>
  </si>
  <si>
    <t/>
  </si>
  <si>
    <t>2.0</t>
  </si>
  <si>
    <t>False</t>
  </si>
  <si>
    <t>{a781ae8e-63e6-4a25-9ba4-585200ad8f09}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</si>
  <si>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</si>
  <si>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</si>
  <si>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</si>
  <si>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</si>
  <si>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</si>
  <si>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</si>
  <si>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IMPORT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</si>
  <si>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</si>
  <si>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</si>
  <si>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</si>
  <si>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</si>
  <si>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</si>
  <si>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</si>
  <si>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</si>
  <si>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</si>
  <si>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</si>
  <si>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</si>
  <si>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</si>
  <si>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</si>
  <si>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</si>
  <si>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</si>
  <si>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</si>
  <si>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</si>
  <si>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</si>
  <si>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</si>
  <si>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</si>
  <si>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</si>
  <si>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</si>
  <si>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</si>
  <si>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</si>
  <si>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</si>
  <si>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</si>
  <si>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</si>
  <si>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</si>
  <si>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</si>
  <si>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</si>
  <si>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</si>
  <si>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</si>
  <si>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</si>
  <si>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</si>
  <si>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</si>
  <si>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</si>
  <si>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</si>
  <si>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</si>
  <si>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</si>
  <si>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</si>
  <si>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</si>
  <si>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</si>
  <si>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</si>
  <si>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</si>
  <si>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</si>
  <si>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</si>
  <si>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</si>
  <si>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</si>
  <si>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</si>
  <si>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</si>
  <si>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</si>
  <si>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</si>
  <si>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</si>
  <si>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</si>
  <si>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</si>
  <si>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</si>
  <si>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</si>
  <si>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</si>
  <si>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</si>
  <si>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</si>
  <si>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1</t>
  </si>
  <si>
    <t>1 - Prístupová cesta a chodník</t>
  </si>
  <si>
    <t>STA</t>
  </si>
  <si>
    <t>{b4497118-4bce-4fe6-a2f1-4761e54bd2b5}</t>
  </si>
  <si>
    <t>2</t>
  </si>
  <si>
    <t>2 - Chodník</t>
  </si>
  <si>
    <t>{2509b9c9-c4ce-4a05-9472-b4e265660bff}</t>
  </si>
  <si>
    <t>KRYCÍ LIST ROZPOČTU</t>
  </si>
  <si>
    <t>Objekt:</t>
  </si>
  <si>
    <t>1 - 1 - Prístupová cesta a chodník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</si>
  <si>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</si>
  <si>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</si>
  <si>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</si>
  <si>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</si>
  <si>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</si>
  <si>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</si>
  <si>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</si>
  <si>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</si>
  <si>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</si>
  <si>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</si>
  <si>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</si>
  <si>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</si>
  <si>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</si>
  <si>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</si>
  <si>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</si>
  <si>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</si>
  <si>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</si>
  <si>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</si>
  <si>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</si>
  <si>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</si>
  <si>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</si>
  <si>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</si>
  <si>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</si>
  <si>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</si>
  <si>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</si>
  <si>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</si>
  <si>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</si>
  <si>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</si>
  <si>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</t>
  </si>
  <si>
    <t>Odkopávka a prekopávka nezapažená v hornine 3 do 100 m3</t>
  </si>
  <si>
    <t>m3</t>
  </si>
  <si>
    <t>4</t>
  </si>
  <si>
    <t>122201109</t>
  </si>
  <si>
    <t>Príplatok k cenám za lepivosť horniny</t>
  </si>
  <si>
    <t>3</t>
  </si>
  <si>
    <t>162501102</t>
  </si>
  <si>
    <t>Vodorovné premiestnenie výkopku po spevnenej ceste z horniny tr.1-4 v množstve do 100 m3 do 3000 m</t>
  </si>
  <si>
    <t>6</t>
  </si>
  <si>
    <t>167101102</t>
  </si>
  <si>
    <t>Nakladanie neuľahnutého výkopku z horniny tr.1-4 do 100m3</t>
  </si>
  <si>
    <t>8</t>
  </si>
  <si>
    <t>5</t>
  </si>
  <si>
    <t>171201201</t>
  </si>
  <si>
    <t>Uloženie sypaniny na skládky do 100 m3</t>
  </si>
  <si>
    <t>10</t>
  </si>
  <si>
    <t>Zakladanie</t>
  </si>
  <si>
    <t>215901101</t>
  </si>
  <si>
    <t>Zhutnenie popložia z rastlej horniny 1 až 4 pod násypy, z hornina súdržných do 92% PS na nesúdržných</t>
  </si>
  <si>
    <t>m2</t>
  </si>
  <si>
    <t>12</t>
  </si>
  <si>
    <t>7</t>
  </si>
  <si>
    <t>273356021</t>
  </si>
  <si>
    <t>Debnenie základových konštrukcií zhotovenie</t>
  </si>
  <si>
    <t>14</t>
  </si>
  <si>
    <t>273356022</t>
  </si>
  <si>
    <t>Debnenie základových konštrukcií dstránenie</t>
  </si>
  <si>
    <t>16</t>
  </si>
  <si>
    <t>Komunikácie</t>
  </si>
  <si>
    <t>9</t>
  </si>
  <si>
    <t>564261111</t>
  </si>
  <si>
    <t>Podklad alebo podsyp zo štrkopiesku s rozprestretím, vlhčením a zhutnením po zhutnení hr. 250 mm</t>
  </si>
  <si>
    <t>18</t>
  </si>
  <si>
    <t>631362021</t>
  </si>
  <si>
    <t>Výstuž mazanín z betónov (z kameniva) a z ľahkých betónov zo zváraných sietí z drôtov typu KARI</t>
  </si>
  <si>
    <t>t</t>
  </si>
  <si>
    <t>11</t>
  </si>
  <si>
    <t>58111411a</t>
  </si>
  <si>
    <t>Kryt z betónu prostého C25/30 komunikácií pre peších hr. 120 mm</t>
  </si>
  <si>
    <t>22</t>
  </si>
  <si>
    <t>Ostatné konštrukcie a práce-búranie</t>
  </si>
  <si>
    <t>919722111</t>
  </si>
  <si>
    <t>Dilatačné škáry rezané v cementobetónovom kryte priečne rezanie škár šírky 2 až 5 mm</t>
  </si>
  <si>
    <t>m</t>
  </si>
  <si>
    <t>24</t>
  </si>
  <si>
    <t>99</t>
  </si>
  <si>
    <t>Presun hmôt HSV</t>
  </si>
  <si>
    <t>13</t>
  </si>
  <si>
    <t>998224111</t>
  </si>
  <si>
    <t>Presun hmôt pre pozemné komunikácie s krytom monolitickým betónovým akejkoľvek dĺžky objektu</t>
  </si>
  <si>
    <t>26</t>
  </si>
  <si>
    <t>2 - 2 - Chodník</t>
  </si>
  <si>
    <t>Podklad alebo podsyp zo štrkopiesku s rozprestretím, vlhčením a zhutnením po zhutnení hr. 200 mm</t>
  </si>
  <si>
    <t>Rozšírenie cintorína na Malodvorníckej ceste v Dunajskej Strede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</si>
</sst>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7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167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67" fontId="7" fillId="0" borderId="0" xfId="0" applyNumberFormat="1" applyFont="1" applyFill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topLeftCell="A73" workbookViewId="0">
      <selection activeCell="AE19" sqref="AE1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6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60" t="s">
        <v>11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6"/>
      <c r="BS5" s="13" t="s">
        <v>6</v>
      </c>
    </row>
    <row r="6" spans="1:74" ht="36.950000000000003" customHeight="1">
      <c r="B6" s="16"/>
      <c r="D6" s="21" t="s">
        <v>12</v>
      </c>
      <c r="K6" s="162" t="s">
        <v>163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6"/>
      <c r="BS6" s="13" t="s">
        <v>6</v>
      </c>
    </row>
    <row r="7" spans="1:74" ht="12" customHeight="1">
      <c r="B7" s="16"/>
      <c r="D7" s="22" t="s">
        <v>13</v>
      </c>
      <c r="K7" s="20" t="s">
        <v>1</v>
      </c>
      <c r="AK7" s="22" t="s">
        <v>14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15</v>
      </c>
      <c r="K8" s="20" t="s">
        <v>16</v>
      </c>
      <c r="AK8" s="22" t="s">
        <v>17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18</v>
      </c>
      <c r="AK10" s="22" t="s">
        <v>19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16</v>
      </c>
      <c r="AK11" s="22" t="s">
        <v>20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21</v>
      </c>
      <c r="AK13" s="22" t="s">
        <v>19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16</v>
      </c>
      <c r="AK14" s="22" t="s">
        <v>20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22</v>
      </c>
      <c r="AK16" s="22" t="s">
        <v>19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16</v>
      </c>
      <c r="AK17" s="22" t="s">
        <v>20</v>
      </c>
      <c r="AN17" s="20" t="s">
        <v>1</v>
      </c>
      <c r="AR17" s="16"/>
      <c r="BS17" s="13" t="s">
        <v>23</v>
      </c>
    </row>
    <row r="18" spans="2:71" ht="6.95" customHeight="1">
      <c r="B18" s="16"/>
      <c r="AR18" s="16"/>
      <c r="BS18" s="13" t="s">
        <v>24</v>
      </c>
    </row>
    <row r="19" spans="2:71" ht="12" customHeight="1">
      <c r="B19" s="16"/>
      <c r="D19" s="22" t="s">
        <v>25</v>
      </c>
      <c r="AK19" s="22" t="s">
        <v>19</v>
      </c>
      <c r="AN19" s="20" t="s">
        <v>1</v>
      </c>
      <c r="AR19" s="16"/>
      <c r="BS19" s="13" t="s">
        <v>24</v>
      </c>
    </row>
    <row r="20" spans="2:71" ht="18.399999999999999" customHeight="1">
      <c r="B20" s="16"/>
      <c r="E20" s="20" t="s">
        <v>16</v>
      </c>
      <c r="AK20" s="22" t="s">
        <v>20</v>
      </c>
      <c r="AN20" s="20" t="s">
        <v>1</v>
      </c>
      <c r="AR20" s="16"/>
      <c r="BS20" s="13" t="s">
        <v>23</v>
      </c>
    </row>
    <row r="21" spans="2:71" ht="6.95" customHeight="1">
      <c r="B21" s="16"/>
      <c r="AR21" s="16"/>
    </row>
    <row r="22" spans="2:71" ht="12" customHeight="1">
      <c r="B22" s="16"/>
      <c r="D22" s="22" t="s">
        <v>26</v>
      </c>
      <c r="AR22" s="16"/>
    </row>
    <row r="23" spans="2:71" ht="16.5" customHeight="1">
      <c r="B23" s="16"/>
      <c r="E23" s="167" t="s">
        <v>1</v>
      </c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8">
        <f>ROUND(AG94,2)</f>
        <v>0</v>
      </c>
      <c r="AL26" s="169"/>
      <c r="AM26" s="169"/>
      <c r="AN26" s="169"/>
      <c r="AO26" s="169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0" t="s">
        <v>28</v>
      </c>
      <c r="M28" s="170"/>
      <c r="N28" s="170"/>
      <c r="O28" s="170"/>
      <c r="P28" s="170"/>
      <c r="W28" s="170" t="s">
        <v>29</v>
      </c>
      <c r="X28" s="170"/>
      <c r="Y28" s="170"/>
      <c r="Z28" s="170"/>
      <c r="AA28" s="170"/>
      <c r="AB28" s="170"/>
      <c r="AC28" s="170"/>
      <c r="AD28" s="170"/>
      <c r="AE28" s="170"/>
      <c r="AK28" s="170" t="s">
        <v>30</v>
      </c>
      <c r="AL28" s="170"/>
      <c r="AM28" s="170"/>
      <c r="AN28" s="170"/>
      <c r="AO28" s="170"/>
      <c r="AR28" s="25"/>
    </row>
    <row r="29" spans="2:71" s="2" customFormat="1" ht="14.45" customHeight="1">
      <c r="B29" s="29"/>
      <c r="D29" s="22" t="s">
        <v>31</v>
      </c>
      <c r="F29" s="22" t="s">
        <v>32</v>
      </c>
      <c r="L29" s="165">
        <v>0.2</v>
      </c>
      <c r="M29" s="164"/>
      <c r="N29" s="164"/>
      <c r="O29" s="164"/>
      <c r="P29" s="164"/>
      <c r="W29" s="163">
        <f>ROUND(AZ94, 2)</f>
        <v>0</v>
      </c>
      <c r="X29" s="164"/>
      <c r="Y29" s="164"/>
      <c r="Z29" s="164"/>
      <c r="AA29" s="164"/>
      <c r="AB29" s="164"/>
      <c r="AC29" s="164"/>
      <c r="AD29" s="164"/>
      <c r="AE29" s="164"/>
      <c r="AK29" s="163">
        <f>ROUND(AV94, 2)</f>
        <v>0</v>
      </c>
      <c r="AL29" s="164"/>
      <c r="AM29" s="164"/>
      <c r="AN29" s="164"/>
      <c r="AO29" s="164"/>
      <c r="AR29" s="29"/>
    </row>
    <row r="30" spans="2:71" s="2" customFormat="1" ht="14.45" customHeight="1">
      <c r="B30" s="29"/>
      <c r="F30" s="22" t="s">
        <v>33</v>
      </c>
      <c r="L30" s="165">
        <v>0.2</v>
      </c>
      <c r="M30" s="164"/>
      <c r="N30" s="164"/>
      <c r="O30" s="164"/>
      <c r="P30" s="164"/>
      <c r="W30" s="163">
        <f>ROUND(BA94, 2)</f>
        <v>0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0</v>
      </c>
      <c r="AL30" s="164"/>
      <c r="AM30" s="164"/>
      <c r="AN30" s="164"/>
      <c r="AO30" s="164"/>
      <c r="AR30" s="29"/>
    </row>
    <row r="31" spans="2:71" s="2" customFormat="1" ht="14.45" hidden="1" customHeight="1">
      <c r="B31" s="29"/>
      <c r="F31" s="22" t="s">
        <v>34</v>
      </c>
      <c r="L31" s="165">
        <v>0.2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29"/>
    </row>
    <row r="32" spans="2:71" s="2" customFormat="1" ht="14.45" hidden="1" customHeight="1">
      <c r="B32" s="29"/>
      <c r="F32" s="22" t="s">
        <v>35</v>
      </c>
      <c r="L32" s="165">
        <v>0.2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29"/>
    </row>
    <row r="33" spans="2:44" s="2" customFormat="1" ht="14.45" hidden="1" customHeight="1">
      <c r="B33" s="29"/>
      <c r="F33" s="22" t="s">
        <v>36</v>
      </c>
      <c r="L33" s="165">
        <v>0</v>
      </c>
      <c r="M33" s="164"/>
      <c r="N33" s="164"/>
      <c r="O33" s="164"/>
      <c r="P33" s="164"/>
      <c r="W33" s="163">
        <f>ROUND(BD94, 2)</f>
        <v>0</v>
      </c>
      <c r="X33" s="164"/>
      <c r="Y33" s="164"/>
      <c r="Z33" s="164"/>
      <c r="AA33" s="164"/>
      <c r="AB33" s="164"/>
      <c r="AC33" s="164"/>
      <c r="AD33" s="164"/>
      <c r="AE33" s="164"/>
      <c r="AK33" s="163">
        <v>0</v>
      </c>
      <c r="AL33" s="164"/>
      <c r="AM33" s="164"/>
      <c r="AN33" s="164"/>
      <c r="AO33" s="164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38</v>
      </c>
      <c r="U35" s="32"/>
      <c r="V35" s="32"/>
      <c r="W35" s="32"/>
      <c r="X35" s="180" t="s">
        <v>39</v>
      </c>
      <c r="Y35" s="172"/>
      <c r="Z35" s="172"/>
      <c r="AA35" s="172"/>
      <c r="AB35" s="172"/>
      <c r="AC35" s="32"/>
      <c r="AD35" s="32"/>
      <c r="AE35" s="32"/>
      <c r="AF35" s="32"/>
      <c r="AG35" s="32"/>
      <c r="AH35" s="32"/>
      <c r="AI35" s="32"/>
      <c r="AJ35" s="32"/>
      <c r="AK35" s="171">
        <f>SUM(AK26:AK33)</f>
        <v>0</v>
      </c>
      <c r="AL35" s="172"/>
      <c r="AM35" s="172"/>
      <c r="AN35" s="172"/>
      <c r="AO35" s="17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41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42</v>
      </c>
      <c r="AI60" s="27"/>
      <c r="AJ60" s="27"/>
      <c r="AK60" s="27"/>
      <c r="AL60" s="27"/>
      <c r="AM60" s="36" t="s">
        <v>43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45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42</v>
      </c>
      <c r="AI75" s="27"/>
      <c r="AJ75" s="27"/>
      <c r="AK75" s="27"/>
      <c r="AL75" s="27"/>
      <c r="AM75" s="36" t="s">
        <v>43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46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10</v>
      </c>
      <c r="L84" s="3" t="str">
        <f>K5</f>
        <v>IMPORT</v>
      </c>
      <c r="AR84" s="41"/>
    </row>
    <row r="85" spans="1:91" s="4" customFormat="1" ht="36.950000000000003" customHeight="1">
      <c r="B85" s="42"/>
      <c r="C85" s="43" t="s">
        <v>12</v>
      </c>
      <c r="L85" s="175" t="str">
        <f>K6</f>
        <v>Rozšírenie cintorína na Malodvorníckej ceste v Dunajskej Strede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15</v>
      </c>
      <c r="L87" s="44" t="str">
        <f>IF(K8="","",K8)</f>
        <v xml:space="preserve"> </v>
      </c>
      <c r="AI87" s="22" t="s">
        <v>17</v>
      </c>
      <c r="AM87" s="177" t="str">
        <f>IF(AN8= "","",AN8)</f>
        <v/>
      </c>
      <c r="AN87" s="177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18</v>
      </c>
      <c r="L89" s="3" t="str">
        <f>IF(E11= "","",E11)</f>
        <v xml:space="preserve"> </v>
      </c>
      <c r="AI89" s="22" t="s">
        <v>22</v>
      </c>
      <c r="AM89" s="151" t="str">
        <f>IF(E17="","",E17)</f>
        <v xml:space="preserve"> </v>
      </c>
      <c r="AN89" s="152"/>
      <c r="AO89" s="152"/>
      <c r="AP89" s="152"/>
      <c r="AR89" s="25"/>
      <c r="AS89" s="147" t="s">
        <v>47</v>
      </c>
      <c r="AT89" s="148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21</v>
      </c>
      <c r="L90" s="3" t="str">
        <f>IF(E14="","",E14)</f>
        <v xml:space="preserve"> </v>
      </c>
      <c r="AI90" s="22" t="s">
        <v>25</v>
      </c>
      <c r="AM90" s="151" t="str">
        <f>IF(E20="","",E20)</f>
        <v xml:space="preserve"> </v>
      </c>
      <c r="AN90" s="152"/>
      <c r="AO90" s="152"/>
      <c r="AP90" s="152"/>
      <c r="AR90" s="25"/>
      <c r="AS90" s="149"/>
      <c r="AT90" s="150"/>
      <c r="BD90" s="49"/>
    </row>
    <row r="91" spans="1:91" s="1" customFormat="1" ht="10.9" customHeight="1">
      <c r="B91" s="25"/>
      <c r="AR91" s="25"/>
      <c r="AS91" s="149"/>
      <c r="AT91" s="150"/>
      <c r="BD91" s="49"/>
    </row>
    <row r="92" spans="1:91" s="1" customFormat="1" ht="29.25" customHeight="1">
      <c r="B92" s="25"/>
      <c r="C92" s="174" t="s">
        <v>48</v>
      </c>
      <c r="D92" s="154"/>
      <c r="E92" s="154"/>
      <c r="F92" s="154"/>
      <c r="G92" s="154"/>
      <c r="H92" s="50"/>
      <c r="I92" s="153" t="s">
        <v>49</v>
      </c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78" t="s">
        <v>50</v>
      </c>
      <c r="AH92" s="154"/>
      <c r="AI92" s="154"/>
      <c r="AJ92" s="154"/>
      <c r="AK92" s="154"/>
      <c r="AL92" s="154"/>
      <c r="AM92" s="154"/>
      <c r="AN92" s="153" t="s">
        <v>51</v>
      </c>
      <c r="AO92" s="154"/>
      <c r="AP92" s="155"/>
      <c r="AQ92" s="51" t="s">
        <v>52</v>
      </c>
      <c r="AR92" s="25"/>
      <c r="AS92" s="52" t="s">
        <v>53</v>
      </c>
      <c r="AT92" s="53" t="s">
        <v>54</v>
      </c>
      <c r="AU92" s="53" t="s">
        <v>55</v>
      </c>
      <c r="AV92" s="53" t="s">
        <v>56</v>
      </c>
      <c r="AW92" s="53" t="s">
        <v>57</v>
      </c>
      <c r="AX92" s="53" t="s">
        <v>58</v>
      </c>
      <c r="AY92" s="53" t="s">
        <v>59</v>
      </c>
      <c r="AZ92" s="53" t="s">
        <v>60</v>
      </c>
      <c r="BA92" s="53" t="s">
        <v>61</v>
      </c>
      <c r="BB92" s="53" t="s">
        <v>62</v>
      </c>
      <c r="BC92" s="53" t="s">
        <v>63</v>
      </c>
      <c r="BD92" s="54" t="s">
        <v>64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58">
        <f>ROUND(SUM(AG95:AG96),2)</f>
        <v>0</v>
      </c>
      <c r="AH94" s="158"/>
      <c r="AI94" s="158"/>
      <c r="AJ94" s="158"/>
      <c r="AK94" s="158"/>
      <c r="AL94" s="158"/>
      <c r="AM94" s="158"/>
      <c r="AN94" s="159">
        <f>SUM(AG94,AT94)</f>
        <v>0</v>
      </c>
      <c r="AO94" s="159"/>
      <c r="AP94" s="159"/>
      <c r="AQ94" s="60" t="s">
        <v>1</v>
      </c>
      <c r="AR94" s="56"/>
      <c r="AS94" s="61">
        <f>ROUND(SUM(AS95:AS96),2)</f>
        <v>0</v>
      </c>
      <c r="AT94" s="62">
        <f>ROUND(SUM(AV94:AW94),2)</f>
        <v>0</v>
      </c>
      <c r="AU94" s="63">
        <f>ROUND(SUM(AU95:AU96),5)</f>
        <v>0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ROUND(SUM(AZ95:AZ96),2)</f>
        <v>0</v>
      </c>
      <c r="BA94" s="62">
        <f>ROUND(SUM(BA95:BA96),2)</f>
        <v>0</v>
      </c>
      <c r="BB94" s="62">
        <f>ROUND(SUM(BB95:BB96),2)</f>
        <v>0</v>
      </c>
      <c r="BC94" s="62">
        <f>ROUND(SUM(BC95:BC96),2)</f>
        <v>0</v>
      </c>
      <c r="BD94" s="64">
        <f>ROUND(SUM(BD95:BD96),2)</f>
        <v>0</v>
      </c>
      <c r="BS94" s="65" t="s">
        <v>66</v>
      </c>
      <c r="BT94" s="65" t="s">
        <v>67</v>
      </c>
      <c r="BU94" s="66" t="s">
        <v>68</v>
      </c>
      <c r="BV94" s="65" t="s">
        <v>11</v>
      </c>
      <c r="BW94" s="65" t="s">
        <v>4</v>
      </c>
      <c r="BX94" s="65" t="s">
        <v>69</v>
      </c>
      <c r="CL94" s="65" t="s">
        <v>1</v>
      </c>
    </row>
    <row r="95" spans="1:91" s="6" customFormat="1" ht="16.5" customHeight="1">
      <c r="A95" s="67" t="s">
        <v>70</v>
      </c>
      <c r="B95" s="68"/>
      <c r="C95" s="69"/>
      <c r="D95" s="179" t="s">
        <v>71</v>
      </c>
      <c r="E95" s="179"/>
      <c r="F95" s="179"/>
      <c r="G95" s="179"/>
      <c r="H95" s="179"/>
      <c r="I95" s="70"/>
      <c r="J95" s="179" t="s">
        <v>72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56">
        <f>'1 - 1 - Prístupová cesta ...'!J30</f>
        <v>0</v>
      </c>
      <c r="AH95" s="157"/>
      <c r="AI95" s="157"/>
      <c r="AJ95" s="157"/>
      <c r="AK95" s="157"/>
      <c r="AL95" s="157"/>
      <c r="AM95" s="157"/>
      <c r="AN95" s="156">
        <f>SUM(AG95,AT95)</f>
        <v>0</v>
      </c>
      <c r="AO95" s="157"/>
      <c r="AP95" s="157"/>
      <c r="AQ95" s="71" t="s">
        <v>73</v>
      </c>
      <c r="AR95" s="68"/>
      <c r="AS95" s="72">
        <v>0</v>
      </c>
      <c r="AT95" s="73">
        <f>ROUND(SUM(AV95:AW95),2)</f>
        <v>0</v>
      </c>
      <c r="AU95" s="74">
        <f>'1 - 1 - Prístupová cesta ...'!P122</f>
        <v>0</v>
      </c>
      <c r="AV95" s="73">
        <f>'1 - 1 - Prístupová cesta ...'!J33</f>
        <v>0</v>
      </c>
      <c r="AW95" s="73">
        <f>'1 - 1 - Prístupová cesta ...'!J34</f>
        <v>0</v>
      </c>
      <c r="AX95" s="73">
        <f>'1 - 1 - Prístupová cesta ...'!J35</f>
        <v>0</v>
      </c>
      <c r="AY95" s="73">
        <f>'1 - 1 - Prístupová cesta ...'!J36</f>
        <v>0</v>
      </c>
      <c r="AZ95" s="73">
        <f>'1 - 1 - Prístupová cesta ...'!F33</f>
        <v>0</v>
      </c>
      <c r="BA95" s="73">
        <f>'1 - 1 - Prístupová cesta ...'!F34</f>
        <v>0</v>
      </c>
      <c r="BB95" s="73">
        <f>'1 - 1 - Prístupová cesta ...'!F35</f>
        <v>0</v>
      </c>
      <c r="BC95" s="73">
        <f>'1 - 1 - Prístupová cesta ...'!F36</f>
        <v>0</v>
      </c>
      <c r="BD95" s="75">
        <f>'1 - 1 - Prístupová cesta ...'!F37</f>
        <v>0</v>
      </c>
      <c r="BT95" s="76" t="s">
        <v>71</v>
      </c>
      <c r="BV95" s="76" t="s">
        <v>11</v>
      </c>
      <c r="BW95" s="76" t="s">
        <v>74</v>
      </c>
      <c r="BX95" s="76" t="s">
        <v>4</v>
      </c>
      <c r="CL95" s="76" t="s">
        <v>1</v>
      </c>
      <c r="CM95" s="76" t="s">
        <v>67</v>
      </c>
    </row>
    <row r="96" spans="1:91" s="6" customFormat="1" ht="16.5" customHeight="1">
      <c r="A96" s="67" t="s">
        <v>70</v>
      </c>
      <c r="B96" s="68"/>
      <c r="C96" s="69"/>
      <c r="D96" s="179" t="s">
        <v>75</v>
      </c>
      <c r="E96" s="179"/>
      <c r="F96" s="179"/>
      <c r="G96" s="179"/>
      <c r="H96" s="179"/>
      <c r="I96" s="70"/>
      <c r="J96" s="179" t="s">
        <v>76</v>
      </c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56">
        <f>'2 - 2 - Chodník'!J30</f>
        <v>0</v>
      </c>
      <c r="AH96" s="157"/>
      <c r="AI96" s="157"/>
      <c r="AJ96" s="157"/>
      <c r="AK96" s="157"/>
      <c r="AL96" s="157"/>
      <c r="AM96" s="157"/>
      <c r="AN96" s="156">
        <f>SUM(AG96,AT96)</f>
        <v>0</v>
      </c>
      <c r="AO96" s="157"/>
      <c r="AP96" s="157"/>
      <c r="AQ96" s="71" t="s">
        <v>73</v>
      </c>
      <c r="AR96" s="68"/>
      <c r="AS96" s="77">
        <v>0</v>
      </c>
      <c r="AT96" s="78">
        <f>ROUND(SUM(AV96:AW96),2)</f>
        <v>0</v>
      </c>
      <c r="AU96" s="79">
        <f>'2 - 2 - Chodník'!P122</f>
        <v>0</v>
      </c>
      <c r="AV96" s="78">
        <f>'2 - 2 - Chodník'!J33</f>
        <v>0</v>
      </c>
      <c r="AW96" s="78">
        <f>'2 - 2 - Chodník'!J34</f>
        <v>0</v>
      </c>
      <c r="AX96" s="78">
        <f>'2 - 2 - Chodník'!J35</f>
        <v>0</v>
      </c>
      <c r="AY96" s="78">
        <f>'2 - 2 - Chodník'!J36</f>
        <v>0</v>
      </c>
      <c r="AZ96" s="78">
        <f>'2 - 2 - Chodník'!F33</f>
        <v>0</v>
      </c>
      <c r="BA96" s="78">
        <f>'2 - 2 - Chodník'!F34</f>
        <v>0</v>
      </c>
      <c r="BB96" s="78">
        <f>'2 - 2 - Chodník'!F35</f>
        <v>0</v>
      </c>
      <c r="BC96" s="78">
        <f>'2 - 2 - Chodník'!F36</f>
        <v>0</v>
      </c>
      <c r="BD96" s="80">
        <f>'2 - 2 - Chodník'!F37</f>
        <v>0</v>
      </c>
      <c r="BT96" s="76" t="s">
        <v>71</v>
      </c>
      <c r="BV96" s="76" t="s">
        <v>11</v>
      </c>
      <c r="BW96" s="76" t="s">
        <v>77</v>
      </c>
      <c r="BX96" s="76" t="s">
        <v>4</v>
      </c>
      <c r="CL96" s="76" t="s">
        <v>1</v>
      </c>
      <c r="CM96" s="76" t="s">
        <v>67</v>
      </c>
    </row>
    <row r="97" spans="2:44" s="1" customFormat="1" ht="30" customHeight="1">
      <c r="B97" s="25"/>
      <c r="AR97" s="25"/>
    </row>
    <row r="98" spans="2:44" s="1" customFormat="1" ht="6.95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25"/>
    </row>
  </sheetData>
  <mergeCells count="44">
    <mergeCell ref="D95:H95"/>
    <mergeCell ref="J95:AF95"/>
    <mergeCell ref="D96:H96"/>
    <mergeCell ref="J96:AF96"/>
    <mergeCell ref="X35:AB35"/>
    <mergeCell ref="AK35:AO35"/>
    <mergeCell ref="C92:G92"/>
    <mergeCell ref="L85:AO85"/>
    <mergeCell ref="AM87:AN87"/>
    <mergeCell ref="I92:AF92"/>
    <mergeCell ref="AG92:AM92"/>
    <mergeCell ref="W29:AE29"/>
    <mergeCell ref="W32:AE32"/>
    <mergeCell ref="W30:AE30"/>
    <mergeCell ref="W31:AE31"/>
    <mergeCell ref="W33:AE33"/>
    <mergeCell ref="AR2:BE2"/>
    <mergeCell ref="E23:AN23"/>
    <mergeCell ref="AK26:AO26"/>
    <mergeCell ref="L28:P28"/>
    <mergeCell ref="W28:AE28"/>
    <mergeCell ref="AK28:AO28"/>
    <mergeCell ref="AN96:AP96"/>
    <mergeCell ref="AG96:AM96"/>
    <mergeCell ref="AG94:AM94"/>
    <mergeCell ref="AN94:AP94"/>
    <mergeCell ref="K5:AO5"/>
    <mergeCell ref="K6:AO6"/>
    <mergeCell ref="AK29:AO29"/>
    <mergeCell ref="L29:P29"/>
    <mergeCell ref="AK30:AO30"/>
    <mergeCell ref="L30:P30"/>
    <mergeCell ref="AK31:AO31"/>
    <mergeCell ref="L31:P31"/>
    <mergeCell ref="AK32:AO32"/>
    <mergeCell ref="L32:P32"/>
    <mergeCell ref="AK33:AO33"/>
    <mergeCell ref="L33:P33"/>
    <mergeCell ref="AS89:AT91"/>
    <mergeCell ref="AM89:AP89"/>
    <mergeCell ref="AM90:AP90"/>
    <mergeCell ref="AN92:AP92"/>
    <mergeCell ref="AN95:AP95"/>
    <mergeCell ref="AG95:AM95"/>
  </mergeCells>
  <hyperlinks>
    <hyperlink ref="A95" location="'1 - 1 - Prístupová cesta ...'!C2" display="/"/>
    <hyperlink ref="A96" location="'2 - 2 - Chodník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2"/>
  <sheetViews>
    <sheetView showGridLines="0" topLeftCell="A115" workbookViewId="0">
      <selection activeCell="W137" sqref="W13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6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74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78</v>
      </c>
      <c r="L4" s="16"/>
      <c r="M4" s="8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82" t="str">
        <f>'Rekapitulácia stavby'!K6</f>
        <v>Rozšírenie cintorína na Malodvorníckej ceste v Dunajskej Strede</v>
      </c>
      <c r="F7" s="183"/>
      <c r="G7" s="183"/>
      <c r="H7" s="183"/>
      <c r="L7" s="16"/>
    </row>
    <row r="8" spans="2:46" s="1" customFormat="1" ht="12" customHeight="1">
      <c r="B8" s="25"/>
      <c r="D8" s="22" t="s">
        <v>79</v>
      </c>
      <c r="L8" s="25"/>
    </row>
    <row r="9" spans="2:46" s="1" customFormat="1" ht="36.950000000000003" customHeight="1">
      <c r="B9" s="25"/>
      <c r="E9" s="175" t="s">
        <v>80</v>
      </c>
      <c r="F9" s="181"/>
      <c r="G9" s="181"/>
      <c r="H9" s="18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13</v>
      </c>
      <c r="F11" s="20" t="s">
        <v>1</v>
      </c>
      <c r="I11" s="22" t="s">
        <v>14</v>
      </c>
      <c r="J11" s="20" t="s">
        <v>1</v>
      </c>
      <c r="L11" s="25"/>
    </row>
    <row r="12" spans="2:46" s="1" customFormat="1" ht="12" customHeight="1">
      <c r="B12" s="25"/>
      <c r="D12" s="22" t="s">
        <v>15</v>
      </c>
      <c r="F12" s="20" t="s">
        <v>16</v>
      </c>
      <c r="I12" s="22" t="s">
        <v>17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18</v>
      </c>
      <c r="I14" s="22" t="s">
        <v>19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20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19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0" t="str">
        <f>'Rekapitulácia stavby'!E14</f>
        <v xml:space="preserve"> </v>
      </c>
      <c r="F18" s="160"/>
      <c r="G18" s="160"/>
      <c r="H18" s="160"/>
      <c r="I18" s="22" t="s">
        <v>20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19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20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19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20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2"/>
      <c r="E27" s="167" t="s">
        <v>1</v>
      </c>
      <c r="F27" s="167"/>
      <c r="G27" s="167"/>
      <c r="H27" s="167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27</v>
      </c>
      <c r="J30" s="59">
        <f>ROUND(J122,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48" t="s">
        <v>31</v>
      </c>
      <c r="E33" s="22" t="s">
        <v>32</v>
      </c>
      <c r="F33" s="84">
        <f>ROUND((SUM(BE122:BE141)),  2)</f>
        <v>0</v>
      </c>
      <c r="I33" s="85">
        <v>0.2</v>
      </c>
      <c r="J33" s="84">
        <f>ROUND(((SUM(BE122:BE141))*I33),  2)</f>
        <v>0</v>
      </c>
      <c r="L33" s="25"/>
    </row>
    <row r="34" spans="2:12" s="1" customFormat="1" ht="14.45" customHeight="1">
      <c r="B34" s="25"/>
      <c r="E34" s="22" t="s">
        <v>33</v>
      </c>
      <c r="F34" s="84">
        <f>ROUND((SUM(BF122:BF141)),  2)</f>
        <v>0</v>
      </c>
      <c r="I34" s="85">
        <v>0.2</v>
      </c>
      <c r="J34" s="84">
        <f>ROUND(((SUM(BF122:BF141))*I34),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4">
        <f>ROUND((SUM(BG122:BG141)),  2)</f>
        <v>0</v>
      </c>
      <c r="I35" s="85">
        <v>0.2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4">
        <f>ROUND((SUM(BH122:BH141)),  2)</f>
        <v>0</v>
      </c>
      <c r="I36" s="85">
        <v>0.2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36</v>
      </c>
      <c r="F37" s="84">
        <f>ROUND((SUM(BI122:BI141)),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82" t="str">
        <f>E7</f>
        <v>Rozšírenie cintorína na Malodvorníckej ceste v Dunajskej Strede</v>
      </c>
      <c r="F85" s="183"/>
      <c r="G85" s="183"/>
      <c r="H85" s="183"/>
      <c r="L85" s="25"/>
    </row>
    <row r="86" spans="2:47" s="1" customFormat="1" ht="12" customHeight="1">
      <c r="B86" s="25"/>
      <c r="C86" s="22" t="s">
        <v>79</v>
      </c>
      <c r="L86" s="25"/>
    </row>
    <row r="87" spans="2:47" s="1" customFormat="1" ht="16.5" customHeight="1">
      <c r="B87" s="25"/>
      <c r="E87" s="175" t="str">
        <f>E9</f>
        <v>1 - 1 - Prístupová cesta a chodník</v>
      </c>
      <c r="F87" s="181"/>
      <c r="G87" s="181"/>
      <c r="H87" s="18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15</v>
      </c>
      <c r="F89" s="20" t="str">
        <f>F12</f>
        <v xml:space="preserve"> </v>
      </c>
      <c r="I89" s="22" t="s">
        <v>17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18</v>
      </c>
      <c r="F91" s="20" t="str">
        <f>E15</f>
        <v xml:space="preserve"> </v>
      </c>
      <c r="I91" s="22" t="s">
        <v>22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82</v>
      </c>
      <c r="D94" s="86"/>
      <c r="E94" s="86"/>
      <c r="F94" s="86"/>
      <c r="G94" s="86"/>
      <c r="H94" s="86"/>
      <c r="I94" s="86"/>
      <c r="J94" s="95" t="s">
        <v>83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84</v>
      </c>
      <c r="J96" s="59">
        <f>J122</f>
        <v>0</v>
      </c>
      <c r="L96" s="25"/>
      <c r="AU96" s="13" t="s">
        <v>85</v>
      </c>
    </row>
    <row r="97" spans="2:12" s="8" customFormat="1" ht="24.95" customHeight="1">
      <c r="B97" s="97"/>
      <c r="D97" s="98" t="s">
        <v>86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9" customFormat="1" ht="19.899999999999999" customHeight="1">
      <c r="B98" s="101"/>
      <c r="D98" s="102" t="s">
        <v>87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9" customFormat="1" ht="19.899999999999999" customHeight="1">
      <c r="B99" s="101"/>
      <c r="D99" s="102" t="s">
        <v>88</v>
      </c>
      <c r="E99" s="103"/>
      <c r="F99" s="103"/>
      <c r="G99" s="103"/>
      <c r="H99" s="103"/>
      <c r="I99" s="103"/>
      <c r="J99" s="104">
        <f>J130</f>
        <v>0</v>
      </c>
      <c r="L99" s="101"/>
    </row>
    <row r="100" spans="2:12" s="9" customFormat="1" ht="19.899999999999999" customHeight="1">
      <c r="B100" s="101"/>
      <c r="D100" s="102" t="s">
        <v>89</v>
      </c>
      <c r="E100" s="103"/>
      <c r="F100" s="103"/>
      <c r="G100" s="103"/>
      <c r="H100" s="103"/>
      <c r="I100" s="103"/>
      <c r="J100" s="104">
        <f>J134</f>
        <v>0</v>
      </c>
      <c r="L100" s="101"/>
    </row>
    <row r="101" spans="2:12" s="9" customFormat="1" ht="19.899999999999999" customHeight="1">
      <c r="B101" s="101"/>
      <c r="D101" s="102" t="s">
        <v>90</v>
      </c>
      <c r="E101" s="103"/>
      <c r="F101" s="103"/>
      <c r="G101" s="103"/>
      <c r="H101" s="103"/>
      <c r="I101" s="103"/>
      <c r="J101" s="104">
        <f>J138</f>
        <v>0</v>
      </c>
      <c r="L101" s="101"/>
    </row>
    <row r="102" spans="2:12" s="9" customFormat="1" ht="19.899999999999999" customHeight="1">
      <c r="B102" s="101"/>
      <c r="D102" s="102" t="s">
        <v>91</v>
      </c>
      <c r="E102" s="103"/>
      <c r="F102" s="103"/>
      <c r="G102" s="103"/>
      <c r="H102" s="103"/>
      <c r="I102" s="103"/>
      <c r="J102" s="104">
        <f>J140</f>
        <v>0</v>
      </c>
      <c r="L102" s="101"/>
    </row>
    <row r="103" spans="2:12" s="1" customFormat="1" ht="21.75" customHeight="1">
      <c r="B103" s="25"/>
      <c r="L103" s="25"/>
    </row>
    <row r="104" spans="2:12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5" customHeight="1">
      <c r="B109" s="25"/>
      <c r="C109" s="17" t="s">
        <v>92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12</v>
      </c>
      <c r="L111" s="25"/>
    </row>
    <row r="112" spans="2:12" s="1" customFormat="1" ht="16.5" customHeight="1">
      <c r="B112" s="25"/>
      <c r="E112" s="182" t="str">
        <f>E7</f>
        <v>Rozšírenie cintorína na Malodvorníckej ceste v Dunajskej Strede</v>
      </c>
      <c r="F112" s="183"/>
      <c r="G112" s="183"/>
      <c r="H112" s="183"/>
      <c r="L112" s="25"/>
    </row>
    <row r="113" spans="2:65" s="1" customFormat="1" ht="12" customHeight="1">
      <c r="B113" s="25"/>
      <c r="C113" s="22" t="s">
        <v>79</v>
      </c>
      <c r="L113" s="25"/>
    </row>
    <row r="114" spans="2:65" s="1" customFormat="1" ht="16.5" customHeight="1">
      <c r="B114" s="25"/>
      <c r="E114" s="175" t="str">
        <f>E9</f>
        <v>1 - 1 - Prístupová cesta a chodník</v>
      </c>
      <c r="F114" s="181"/>
      <c r="G114" s="181"/>
      <c r="H114" s="181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15</v>
      </c>
      <c r="F116" s="20" t="str">
        <f>F12</f>
        <v xml:space="preserve"> </v>
      </c>
      <c r="I116" s="22" t="s">
        <v>17</v>
      </c>
      <c r="J116" s="45" t="str">
        <f>IF(J12="","",J12)</f>
        <v/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18</v>
      </c>
      <c r="F118" s="20" t="str">
        <f>E15</f>
        <v xml:space="preserve"> </v>
      </c>
      <c r="I118" s="22" t="s">
        <v>22</v>
      </c>
      <c r="J118" s="23" t="str">
        <f>E21</f>
        <v xml:space="preserve"> </v>
      </c>
      <c r="L118" s="25"/>
    </row>
    <row r="119" spans="2:65" s="1" customFormat="1" ht="15.2" customHeight="1">
      <c r="B119" s="25"/>
      <c r="C119" s="22" t="s">
        <v>21</v>
      </c>
      <c r="F119" s="20" t="str">
        <f>IF(E18="","",E18)</f>
        <v xml:space="preserve"> </v>
      </c>
      <c r="I119" s="22" t="s">
        <v>25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93</v>
      </c>
      <c r="D121" s="107" t="s">
        <v>52</v>
      </c>
      <c r="E121" s="107" t="s">
        <v>48</v>
      </c>
      <c r="F121" s="107" t="s">
        <v>49</v>
      </c>
      <c r="G121" s="107" t="s">
        <v>94</v>
      </c>
      <c r="H121" s="107" t="s">
        <v>95</v>
      </c>
      <c r="I121" s="107" t="s">
        <v>96</v>
      </c>
      <c r="J121" s="108" t="s">
        <v>83</v>
      </c>
      <c r="K121" s="109" t="s">
        <v>97</v>
      </c>
      <c r="L121" s="105"/>
      <c r="M121" s="52" t="s">
        <v>1</v>
      </c>
      <c r="N121" s="53" t="s">
        <v>31</v>
      </c>
      <c r="O121" s="53" t="s">
        <v>98</v>
      </c>
      <c r="P121" s="53" t="s">
        <v>99</v>
      </c>
      <c r="Q121" s="53" t="s">
        <v>100</v>
      </c>
      <c r="R121" s="53" t="s">
        <v>101</v>
      </c>
      <c r="S121" s="53" t="s">
        <v>102</v>
      </c>
      <c r="T121" s="54" t="s">
        <v>103</v>
      </c>
    </row>
    <row r="122" spans="2:65" s="1" customFormat="1" ht="22.9" customHeight="1">
      <c r="B122" s="25"/>
      <c r="C122" s="57" t="s">
        <v>84</v>
      </c>
      <c r="J122" s="110">
        <f>BK122</f>
        <v>0</v>
      </c>
      <c r="L122" s="25"/>
      <c r="M122" s="55"/>
      <c r="N122" s="46"/>
      <c r="O122" s="46"/>
      <c r="P122" s="111">
        <f>P123</f>
        <v>0</v>
      </c>
      <c r="Q122" s="46"/>
      <c r="R122" s="111">
        <f>R123</f>
        <v>0</v>
      </c>
      <c r="S122" s="46"/>
      <c r="T122" s="112">
        <f>T123</f>
        <v>0</v>
      </c>
      <c r="AT122" s="13" t="s">
        <v>66</v>
      </c>
      <c r="AU122" s="13" t="s">
        <v>85</v>
      </c>
      <c r="BK122" s="113">
        <f>BK123</f>
        <v>0</v>
      </c>
    </row>
    <row r="123" spans="2:65" s="11" customFormat="1" ht="25.9" customHeight="1">
      <c r="B123" s="114"/>
      <c r="D123" s="115" t="s">
        <v>66</v>
      </c>
      <c r="E123" s="116" t="s">
        <v>104</v>
      </c>
      <c r="F123" s="116" t="s">
        <v>105</v>
      </c>
      <c r="J123" s="117">
        <f>BK123</f>
        <v>0</v>
      </c>
      <c r="L123" s="114"/>
      <c r="M123" s="118"/>
      <c r="P123" s="119">
        <f>P124+P130+P134+P138+P140</f>
        <v>0</v>
      </c>
      <c r="R123" s="119">
        <f>R124+R130+R134+R138+R140</f>
        <v>0</v>
      </c>
      <c r="T123" s="120">
        <f>T124+T130+T134+T138+T140</f>
        <v>0</v>
      </c>
      <c r="AR123" s="115" t="s">
        <v>71</v>
      </c>
      <c r="AT123" s="121" t="s">
        <v>66</v>
      </c>
      <c r="AU123" s="121" t="s">
        <v>67</v>
      </c>
      <c r="AY123" s="115" t="s">
        <v>106</v>
      </c>
      <c r="BK123" s="122">
        <f>BK124+BK130+BK134+BK138+BK140</f>
        <v>0</v>
      </c>
    </row>
    <row r="124" spans="2:65" s="11" customFormat="1" ht="22.9" customHeight="1">
      <c r="B124" s="114"/>
      <c r="D124" s="115" t="s">
        <v>66</v>
      </c>
      <c r="E124" s="123" t="s">
        <v>71</v>
      </c>
      <c r="F124" s="123" t="s">
        <v>107</v>
      </c>
      <c r="J124" s="124">
        <f>BK124</f>
        <v>0</v>
      </c>
      <c r="L124" s="114"/>
      <c r="M124" s="118"/>
      <c r="P124" s="119">
        <f>SUM(P125:P129)</f>
        <v>0</v>
      </c>
      <c r="R124" s="119">
        <f>SUM(R125:R129)</f>
        <v>0</v>
      </c>
      <c r="T124" s="120">
        <f>SUM(T125:T129)</f>
        <v>0</v>
      </c>
      <c r="AR124" s="115" t="s">
        <v>71</v>
      </c>
      <c r="AT124" s="121" t="s">
        <v>66</v>
      </c>
      <c r="AU124" s="121" t="s">
        <v>71</v>
      </c>
      <c r="AY124" s="115" t="s">
        <v>106</v>
      </c>
      <c r="BK124" s="122">
        <f>SUM(BK125:BK129)</f>
        <v>0</v>
      </c>
    </row>
    <row r="125" spans="2:65" s="1" customFormat="1" ht="24" customHeight="1">
      <c r="B125" s="125"/>
      <c r="C125" s="138" t="s">
        <v>71</v>
      </c>
      <c r="D125" s="138" t="s">
        <v>108</v>
      </c>
      <c r="E125" s="139" t="s">
        <v>109</v>
      </c>
      <c r="F125" s="140" t="s">
        <v>110</v>
      </c>
      <c r="G125" s="141" t="s">
        <v>111</v>
      </c>
      <c r="H125" s="142">
        <v>133.4</v>
      </c>
      <c r="I125" s="142"/>
      <c r="J125" s="142">
        <f>ROUND(I125*H125,3)</f>
        <v>0</v>
      </c>
      <c r="K125" s="126" t="s">
        <v>1</v>
      </c>
      <c r="L125" s="25"/>
      <c r="M125" s="127" t="s">
        <v>1</v>
      </c>
      <c r="N125" s="128" t="s">
        <v>33</v>
      </c>
      <c r="O125" s="129">
        <v>0</v>
      </c>
      <c r="P125" s="129">
        <f>O125*H125</f>
        <v>0</v>
      </c>
      <c r="Q125" s="129">
        <v>0</v>
      </c>
      <c r="R125" s="129">
        <f>Q125*H125</f>
        <v>0</v>
      </c>
      <c r="S125" s="129">
        <v>0</v>
      </c>
      <c r="T125" s="130">
        <f>S125*H125</f>
        <v>0</v>
      </c>
      <c r="AR125" s="131" t="s">
        <v>112</v>
      </c>
      <c r="AT125" s="131" t="s">
        <v>108</v>
      </c>
      <c r="AU125" s="131" t="s">
        <v>75</v>
      </c>
      <c r="AY125" s="13" t="s">
        <v>106</v>
      </c>
      <c r="BE125" s="132">
        <f>IF(N125="základná",J125,0)</f>
        <v>0</v>
      </c>
      <c r="BF125" s="132">
        <f>IF(N125="znížená",J125,0)</f>
        <v>0</v>
      </c>
      <c r="BG125" s="132">
        <f>IF(N125="zákl. prenesená",J125,0)</f>
        <v>0</v>
      </c>
      <c r="BH125" s="132">
        <f>IF(N125="zníž. prenesená",J125,0)</f>
        <v>0</v>
      </c>
      <c r="BI125" s="132">
        <f>IF(N125="nulová",J125,0)</f>
        <v>0</v>
      </c>
      <c r="BJ125" s="13" t="s">
        <v>75</v>
      </c>
      <c r="BK125" s="133">
        <f>ROUND(I125*H125,3)</f>
        <v>0</v>
      </c>
      <c r="BL125" s="13" t="s">
        <v>112</v>
      </c>
      <c r="BM125" s="131" t="s">
        <v>75</v>
      </c>
    </row>
    <row r="126" spans="2:65" s="1" customFormat="1" ht="16.5" customHeight="1">
      <c r="B126" s="125"/>
      <c r="C126" s="138" t="s">
        <v>75</v>
      </c>
      <c r="D126" s="138" t="s">
        <v>108</v>
      </c>
      <c r="E126" s="139" t="s">
        <v>113</v>
      </c>
      <c r="F126" s="140" t="s">
        <v>114</v>
      </c>
      <c r="G126" s="141" t="s">
        <v>111</v>
      </c>
      <c r="H126" s="142">
        <v>133.4</v>
      </c>
      <c r="I126" s="142"/>
      <c r="J126" s="142">
        <f>ROUND(I126*H126,3)</f>
        <v>0</v>
      </c>
      <c r="K126" s="126" t="s">
        <v>1</v>
      </c>
      <c r="L126" s="25"/>
      <c r="M126" s="127" t="s">
        <v>1</v>
      </c>
      <c r="N126" s="128" t="s">
        <v>33</v>
      </c>
      <c r="O126" s="129">
        <v>0</v>
      </c>
      <c r="P126" s="129">
        <f>O126*H126</f>
        <v>0</v>
      </c>
      <c r="Q126" s="129">
        <v>0</v>
      </c>
      <c r="R126" s="129">
        <f>Q126*H126</f>
        <v>0</v>
      </c>
      <c r="S126" s="129">
        <v>0</v>
      </c>
      <c r="T126" s="130">
        <f>S126*H126</f>
        <v>0</v>
      </c>
      <c r="AR126" s="131" t="s">
        <v>112</v>
      </c>
      <c r="AT126" s="131" t="s">
        <v>108</v>
      </c>
      <c r="AU126" s="131" t="s">
        <v>75</v>
      </c>
      <c r="AY126" s="13" t="s">
        <v>106</v>
      </c>
      <c r="BE126" s="132">
        <f>IF(N126="základná",J126,0)</f>
        <v>0</v>
      </c>
      <c r="BF126" s="132">
        <f>IF(N126="znížená",J126,0)</f>
        <v>0</v>
      </c>
      <c r="BG126" s="132">
        <f>IF(N126="zákl. prenesená",J126,0)</f>
        <v>0</v>
      </c>
      <c r="BH126" s="132">
        <f>IF(N126="zníž. prenesená",J126,0)</f>
        <v>0</v>
      </c>
      <c r="BI126" s="132">
        <f>IF(N126="nulová",J126,0)</f>
        <v>0</v>
      </c>
      <c r="BJ126" s="13" t="s">
        <v>75</v>
      </c>
      <c r="BK126" s="133">
        <f>ROUND(I126*H126,3)</f>
        <v>0</v>
      </c>
      <c r="BL126" s="13" t="s">
        <v>112</v>
      </c>
      <c r="BM126" s="131" t="s">
        <v>112</v>
      </c>
    </row>
    <row r="127" spans="2:65" s="1" customFormat="1" ht="24" customHeight="1">
      <c r="B127" s="125"/>
      <c r="C127" s="138" t="s">
        <v>115</v>
      </c>
      <c r="D127" s="138" t="s">
        <v>108</v>
      </c>
      <c r="E127" s="139" t="s">
        <v>116</v>
      </c>
      <c r="F127" s="140" t="s">
        <v>117</v>
      </c>
      <c r="G127" s="141" t="s">
        <v>111</v>
      </c>
      <c r="H127" s="142">
        <v>133.4</v>
      </c>
      <c r="I127" s="142"/>
      <c r="J127" s="142">
        <f>ROUND(I127*H127,3)</f>
        <v>0</v>
      </c>
      <c r="K127" s="126" t="s">
        <v>1</v>
      </c>
      <c r="L127" s="25"/>
      <c r="M127" s="127" t="s">
        <v>1</v>
      </c>
      <c r="N127" s="128" t="s">
        <v>33</v>
      </c>
      <c r="O127" s="129">
        <v>0</v>
      </c>
      <c r="P127" s="129">
        <f>O127*H127</f>
        <v>0</v>
      </c>
      <c r="Q127" s="129">
        <v>0</v>
      </c>
      <c r="R127" s="129">
        <f>Q127*H127</f>
        <v>0</v>
      </c>
      <c r="S127" s="129">
        <v>0</v>
      </c>
      <c r="T127" s="130">
        <f>S127*H127</f>
        <v>0</v>
      </c>
      <c r="AR127" s="131" t="s">
        <v>112</v>
      </c>
      <c r="AT127" s="131" t="s">
        <v>108</v>
      </c>
      <c r="AU127" s="131" t="s">
        <v>75</v>
      </c>
      <c r="AY127" s="13" t="s">
        <v>106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3" t="s">
        <v>75</v>
      </c>
      <c r="BK127" s="133">
        <f>ROUND(I127*H127,3)</f>
        <v>0</v>
      </c>
      <c r="BL127" s="13" t="s">
        <v>112</v>
      </c>
      <c r="BM127" s="131" t="s">
        <v>118</v>
      </c>
    </row>
    <row r="128" spans="2:65" s="1" customFormat="1" ht="24" customHeight="1">
      <c r="B128" s="125"/>
      <c r="C128" s="138" t="s">
        <v>112</v>
      </c>
      <c r="D128" s="138" t="s">
        <v>108</v>
      </c>
      <c r="E128" s="139" t="s">
        <v>119</v>
      </c>
      <c r="F128" s="140" t="s">
        <v>120</v>
      </c>
      <c r="G128" s="141" t="s">
        <v>111</v>
      </c>
      <c r="H128" s="142">
        <v>133.4</v>
      </c>
      <c r="I128" s="142"/>
      <c r="J128" s="142">
        <f>ROUND(I128*H128,3)</f>
        <v>0</v>
      </c>
      <c r="K128" s="126" t="s">
        <v>1</v>
      </c>
      <c r="L128" s="25"/>
      <c r="M128" s="127" t="s">
        <v>1</v>
      </c>
      <c r="N128" s="128" t="s">
        <v>33</v>
      </c>
      <c r="O128" s="129">
        <v>0</v>
      </c>
      <c r="P128" s="129">
        <f>O128*H128</f>
        <v>0</v>
      </c>
      <c r="Q128" s="129">
        <v>0</v>
      </c>
      <c r="R128" s="129">
        <f>Q128*H128</f>
        <v>0</v>
      </c>
      <c r="S128" s="129">
        <v>0</v>
      </c>
      <c r="T128" s="130">
        <f>S128*H128</f>
        <v>0</v>
      </c>
      <c r="AR128" s="131" t="s">
        <v>112</v>
      </c>
      <c r="AT128" s="131" t="s">
        <v>108</v>
      </c>
      <c r="AU128" s="131" t="s">
        <v>75</v>
      </c>
      <c r="AY128" s="13" t="s">
        <v>106</v>
      </c>
      <c r="BE128" s="132">
        <f>IF(N128="základná",J128,0)</f>
        <v>0</v>
      </c>
      <c r="BF128" s="132">
        <f>IF(N128="znížená",J128,0)</f>
        <v>0</v>
      </c>
      <c r="BG128" s="132">
        <f>IF(N128="zákl. prenesená",J128,0)</f>
        <v>0</v>
      </c>
      <c r="BH128" s="132">
        <f>IF(N128="zníž. prenesená",J128,0)</f>
        <v>0</v>
      </c>
      <c r="BI128" s="132">
        <f>IF(N128="nulová",J128,0)</f>
        <v>0</v>
      </c>
      <c r="BJ128" s="13" t="s">
        <v>75</v>
      </c>
      <c r="BK128" s="133">
        <f>ROUND(I128*H128,3)</f>
        <v>0</v>
      </c>
      <c r="BL128" s="13" t="s">
        <v>112</v>
      </c>
      <c r="BM128" s="131" t="s">
        <v>121</v>
      </c>
    </row>
    <row r="129" spans="2:65" s="1" customFormat="1" ht="16.5" customHeight="1">
      <c r="B129" s="125"/>
      <c r="C129" s="138" t="s">
        <v>122</v>
      </c>
      <c r="D129" s="138" t="s">
        <v>108</v>
      </c>
      <c r="E129" s="139" t="s">
        <v>123</v>
      </c>
      <c r="F129" s="140" t="s">
        <v>124</v>
      </c>
      <c r="G129" s="141" t="s">
        <v>111</v>
      </c>
      <c r="H129" s="142">
        <v>133.4</v>
      </c>
      <c r="I129" s="142"/>
      <c r="J129" s="142">
        <f>ROUND(I129*H129,3)</f>
        <v>0</v>
      </c>
      <c r="K129" s="126" t="s">
        <v>1</v>
      </c>
      <c r="L129" s="25"/>
      <c r="M129" s="127" t="s">
        <v>1</v>
      </c>
      <c r="N129" s="128" t="s">
        <v>33</v>
      </c>
      <c r="O129" s="129">
        <v>0</v>
      </c>
      <c r="P129" s="129">
        <f>O129*H129</f>
        <v>0</v>
      </c>
      <c r="Q129" s="129">
        <v>0</v>
      </c>
      <c r="R129" s="129">
        <f>Q129*H129</f>
        <v>0</v>
      </c>
      <c r="S129" s="129">
        <v>0</v>
      </c>
      <c r="T129" s="130">
        <f>S129*H129</f>
        <v>0</v>
      </c>
      <c r="AR129" s="131" t="s">
        <v>112</v>
      </c>
      <c r="AT129" s="131" t="s">
        <v>108</v>
      </c>
      <c r="AU129" s="131" t="s">
        <v>75</v>
      </c>
      <c r="AY129" s="13" t="s">
        <v>106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3" t="s">
        <v>75</v>
      </c>
      <c r="BK129" s="133">
        <f>ROUND(I129*H129,3)</f>
        <v>0</v>
      </c>
      <c r="BL129" s="13" t="s">
        <v>112</v>
      </c>
      <c r="BM129" s="131" t="s">
        <v>125</v>
      </c>
    </row>
    <row r="130" spans="2:65" s="11" customFormat="1" ht="22.9" customHeight="1">
      <c r="B130" s="114"/>
      <c r="C130" s="143"/>
      <c r="D130" s="144" t="s">
        <v>66</v>
      </c>
      <c r="E130" s="145" t="s">
        <v>75</v>
      </c>
      <c r="F130" s="145" t="s">
        <v>126</v>
      </c>
      <c r="G130" s="143"/>
      <c r="H130" s="143"/>
      <c r="I130" s="143"/>
      <c r="J130" s="146">
        <f>BK130</f>
        <v>0</v>
      </c>
      <c r="L130" s="114"/>
      <c r="M130" s="118"/>
      <c r="P130" s="119">
        <f>SUM(P131:P133)</f>
        <v>0</v>
      </c>
      <c r="R130" s="119">
        <f>SUM(R131:R133)</f>
        <v>0</v>
      </c>
      <c r="T130" s="120">
        <f>SUM(T131:T133)</f>
        <v>0</v>
      </c>
      <c r="AR130" s="115" t="s">
        <v>71</v>
      </c>
      <c r="AT130" s="121" t="s">
        <v>66</v>
      </c>
      <c r="AU130" s="121" t="s">
        <v>71</v>
      </c>
      <c r="AY130" s="115" t="s">
        <v>106</v>
      </c>
      <c r="BK130" s="122">
        <f>SUM(BK131:BK133)</f>
        <v>0</v>
      </c>
    </row>
    <row r="131" spans="2:65" s="1" customFormat="1" ht="24" customHeight="1">
      <c r="B131" s="125"/>
      <c r="C131" s="138" t="s">
        <v>118</v>
      </c>
      <c r="D131" s="138" t="s">
        <v>108</v>
      </c>
      <c r="E131" s="139" t="s">
        <v>127</v>
      </c>
      <c r="F131" s="140" t="s">
        <v>128</v>
      </c>
      <c r="G131" s="141" t="s">
        <v>129</v>
      </c>
      <c r="H131" s="142">
        <v>667</v>
      </c>
      <c r="I131" s="142"/>
      <c r="J131" s="142">
        <f>ROUND(I131*H131,3)</f>
        <v>0</v>
      </c>
      <c r="K131" s="126" t="s">
        <v>1</v>
      </c>
      <c r="L131" s="25"/>
      <c r="M131" s="127" t="s">
        <v>1</v>
      </c>
      <c r="N131" s="128" t="s">
        <v>33</v>
      </c>
      <c r="O131" s="129">
        <v>0</v>
      </c>
      <c r="P131" s="129">
        <f>O131*H131</f>
        <v>0</v>
      </c>
      <c r="Q131" s="129">
        <v>0</v>
      </c>
      <c r="R131" s="129">
        <f>Q131*H131</f>
        <v>0</v>
      </c>
      <c r="S131" s="129">
        <v>0</v>
      </c>
      <c r="T131" s="130">
        <f>S131*H131</f>
        <v>0</v>
      </c>
      <c r="AR131" s="131" t="s">
        <v>112</v>
      </c>
      <c r="AT131" s="131" t="s">
        <v>108</v>
      </c>
      <c r="AU131" s="131" t="s">
        <v>75</v>
      </c>
      <c r="AY131" s="13" t="s">
        <v>106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3" t="s">
        <v>75</v>
      </c>
      <c r="BK131" s="133">
        <f>ROUND(I131*H131,3)</f>
        <v>0</v>
      </c>
      <c r="BL131" s="13" t="s">
        <v>112</v>
      </c>
      <c r="BM131" s="131" t="s">
        <v>130</v>
      </c>
    </row>
    <row r="132" spans="2:65" s="1" customFormat="1" ht="16.5" customHeight="1">
      <c r="B132" s="125"/>
      <c r="C132" s="138" t="s">
        <v>131</v>
      </c>
      <c r="D132" s="138" t="s">
        <v>108</v>
      </c>
      <c r="E132" s="139" t="s">
        <v>132</v>
      </c>
      <c r="F132" s="140" t="s">
        <v>133</v>
      </c>
      <c r="G132" s="141" t="s">
        <v>129</v>
      </c>
      <c r="H132" s="142">
        <v>183.9</v>
      </c>
      <c r="I132" s="142"/>
      <c r="J132" s="142">
        <f>ROUND(I132*H132,3)</f>
        <v>0</v>
      </c>
      <c r="K132" s="126" t="s">
        <v>1</v>
      </c>
      <c r="L132" s="25"/>
      <c r="M132" s="127" t="s">
        <v>1</v>
      </c>
      <c r="N132" s="128" t="s">
        <v>33</v>
      </c>
      <c r="O132" s="129">
        <v>0</v>
      </c>
      <c r="P132" s="129">
        <f>O132*H132</f>
        <v>0</v>
      </c>
      <c r="Q132" s="129">
        <v>0</v>
      </c>
      <c r="R132" s="129">
        <f>Q132*H132</f>
        <v>0</v>
      </c>
      <c r="S132" s="129">
        <v>0</v>
      </c>
      <c r="T132" s="130">
        <f>S132*H132</f>
        <v>0</v>
      </c>
      <c r="AR132" s="131" t="s">
        <v>112</v>
      </c>
      <c r="AT132" s="131" t="s">
        <v>108</v>
      </c>
      <c r="AU132" s="131" t="s">
        <v>75</v>
      </c>
      <c r="AY132" s="13" t="s">
        <v>106</v>
      </c>
      <c r="BE132" s="132">
        <f>IF(N132="základná",J132,0)</f>
        <v>0</v>
      </c>
      <c r="BF132" s="132">
        <f>IF(N132="znížená",J132,0)</f>
        <v>0</v>
      </c>
      <c r="BG132" s="132">
        <f>IF(N132="zákl. prenesená",J132,0)</f>
        <v>0</v>
      </c>
      <c r="BH132" s="132">
        <f>IF(N132="zníž. prenesená",J132,0)</f>
        <v>0</v>
      </c>
      <c r="BI132" s="132">
        <f>IF(N132="nulová",J132,0)</f>
        <v>0</v>
      </c>
      <c r="BJ132" s="13" t="s">
        <v>75</v>
      </c>
      <c r="BK132" s="133">
        <f>ROUND(I132*H132,3)</f>
        <v>0</v>
      </c>
      <c r="BL132" s="13" t="s">
        <v>112</v>
      </c>
      <c r="BM132" s="131" t="s">
        <v>134</v>
      </c>
    </row>
    <row r="133" spans="2:65" s="1" customFormat="1" ht="16.5" customHeight="1">
      <c r="B133" s="125"/>
      <c r="C133" s="138" t="s">
        <v>121</v>
      </c>
      <c r="D133" s="138" t="s">
        <v>108</v>
      </c>
      <c r="E133" s="139" t="s">
        <v>135</v>
      </c>
      <c r="F133" s="140" t="s">
        <v>136</v>
      </c>
      <c r="G133" s="141" t="s">
        <v>129</v>
      </c>
      <c r="H133" s="142">
        <v>183.9</v>
      </c>
      <c r="I133" s="142"/>
      <c r="J133" s="142">
        <f>ROUND(I133*H133,3)</f>
        <v>0</v>
      </c>
      <c r="K133" s="126" t="s">
        <v>1</v>
      </c>
      <c r="L133" s="25"/>
      <c r="M133" s="127" t="s">
        <v>1</v>
      </c>
      <c r="N133" s="128" t="s">
        <v>33</v>
      </c>
      <c r="O133" s="129">
        <v>0</v>
      </c>
      <c r="P133" s="129">
        <f>O133*H133</f>
        <v>0</v>
      </c>
      <c r="Q133" s="129">
        <v>0</v>
      </c>
      <c r="R133" s="129">
        <f>Q133*H133</f>
        <v>0</v>
      </c>
      <c r="S133" s="129">
        <v>0</v>
      </c>
      <c r="T133" s="130">
        <f>S133*H133</f>
        <v>0</v>
      </c>
      <c r="AR133" s="131" t="s">
        <v>112</v>
      </c>
      <c r="AT133" s="131" t="s">
        <v>108</v>
      </c>
      <c r="AU133" s="131" t="s">
        <v>75</v>
      </c>
      <c r="AY133" s="13" t="s">
        <v>106</v>
      </c>
      <c r="BE133" s="132">
        <f>IF(N133="základná",J133,0)</f>
        <v>0</v>
      </c>
      <c r="BF133" s="132">
        <f>IF(N133="znížená",J133,0)</f>
        <v>0</v>
      </c>
      <c r="BG133" s="132">
        <f>IF(N133="zákl. prenesená",J133,0)</f>
        <v>0</v>
      </c>
      <c r="BH133" s="132">
        <f>IF(N133="zníž. prenesená",J133,0)</f>
        <v>0</v>
      </c>
      <c r="BI133" s="132">
        <f>IF(N133="nulová",J133,0)</f>
        <v>0</v>
      </c>
      <c r="BJ133" s="13" t="s">
        <v>75</v>
      </c>
      <c r="BK133" s="133">
        <f>ROUND(I133*H133,3)</f>
        <v>0</v>
      </c>
      <c r="BL133" s="13" t="s">
        <v>112</v>
      </c>
      <c r="BM133" s="131" t="s">
        <v>137</v>
      </c>
    </row>
    <row r="134" spans="2:65" s="11" customFormat="1" ht="22.9" customHeight="1">
      <c r="B134" s="114"/>
      <c r="C134" s="143"/>
      <c r="D134" s="144" t="s">
        <v>66</v>
      </c>
      <c r="E134" s="145" t="s">
        <v>122</v>
      </c>
      <c r="F134" s="145" t="s">
        <v>138</v>
      </c>
      <c r="G134" s="143"/>
      <c r="H134" s="143"/>
      <c r="I134" s="143"/>
      <c r="J134" s="146">
        <f>BK134</f>
        <v>0</v>
      </c>
      <c r="L134" s="114"/>
      <c r="M134" s="118"/>
      <c r="P134" s="119">
        <f>SUM(P135:P137)</f>
        <v>0</v>
      </c>
      <c r="R134" s="119">
        <f>SUM(R135:R137)</f>
        <v>0</v>
      </c>
      <c r="T134" s="120">
        <f>SUM(T135:T137)</f>
        <v>0</v>
      </c>
      <c r="AR134" s="115" t="s">
        <v>71</v>
      </c>
      <c r="AT134" s="121" t="s">
        <v>66</v>
      </c>
      <c r="AU134" s="121" t="s">
        <v>71</v>
      </c>
      <c r="AY134" s="115" t="s">
        <v>106</v>
      </c>
      <c r="BK134" s="122">
        <f>SUM(BK135:BK137)</f>
        <v>0</v>
      </c>
    </row>
    <row r="135" spans="2:65" s="1" customFormat="1" ht="24" customHeight="1">
      <c r="B135" s="125"/>
      <c r="C135" s="138" t="s">
        <v>139</v>
      </c>
      <c r="D135" s="138" t="s">
        <v>108</v>
      </c>
      <c r="E135" s="139" t="s">
        <v>140</v>
      </c>
      <c r="F135" s="140" t="s">
        <v>141</v>
      </c>
      <c r="G135" s="141" t="s">
        <v>129</v>
      </c>
      <c r="H135" s="142">
        <v>667</v>
      </c>
      <c r="I135" s="142"/>
      <c r="J135" s="142">
        <f>ROUND(I135*H135,3)</f>
        <v>0</v>
      </c>
      <c r="K135" s="126" t="s">
        <v>1</v>
      </c>
      <c r="L135" s="25"/>
      <c r="M135" s="127" t="s">
        <v>1</v>
      </c>
      <c r="N135" s="128" t="s">
        <v>33</v>
      </c>
      <c r="O135" s="129">
        <v>0</v>
      </c>
      <c r="P135" s="129">
        <f>O135*H135</f>
        <v>0</v>
      </c>
      <c r="Q135" s="129">
        <v>0</v>
      </c>
      <c r="R135" s="129">
        <f>Q135*H135</f>
        <v>0</v>
      </c>
      <c r="S135" s="129">
        <v>0</v>
      </c>
      <c r="T135" s="130">
        <f>S135*H135</f>
        <v>0</v>
      </c>
      <c r="AR135" s="131" t="s">
        <v>112</v>
      </c>
      <c r="AT135" s="131" t="s">
        <v>108</v>
      </c>
      <c r="AU135" s="131" t="s">
        <v>75</v>
      </c>
      <c r="AY135" s="13" t="s">
        <v>106</v>
      </c>
      <c r="BE135" s="132">
        <f>IF(N135="základná",J135,0)</f>
        <v>0</v>
      </c>
      <c r="BF135" s="132">
        <f>IF(N135="znížená",J135,0)</f>
        <v>0</v>
      </c>
      <c r="BG135" s="132">
        <f>IF(N135="zákl. prenesená",J135,0)</f>
        <v>0</v>
      </c>
      <c r="BH135" s="132">
        <f>IF(N135="zníž. prenesená",J135,0)</f>
        <v>0</v>
      </c>
      <c r="BI135" s="132">
        <f>IF(N135="nulová",J135,0)</f>
        <v>0</v>
      </c>
      <c r="BJ135" s="13" t="s">
        <v>75</v>
      </c>
      <c r="BK135" s="133">
        <f>ROUND(I135*H135,3)</f>
        <v>0</v>
      </c>
      <c r="BL135" s="13" t="s">
        <v>112</v>
      </c>
      <c r="BM135" s="131" t="s">
        <v>142</v>
      </c>
    </row>
    <row r="136" spans="2:65" s="1" customFormat="1" ht="24" customHeight="1">
      <c r="B136" s="125"/>
      <c r="C136" s="138" t="s">
        <v>125</v>
      </c>
      <c r="D136" s="138" t="s">
        <v>108</v>
      </c>
      <c r="E136" s="139" t="s">
        <v>143</v>
      </c>
      <c r="F136" s="140" t="s">
        <v>144</v>
      </c>
      <c r="G136" s="141" t="s">
        <v>145</v>
      </c>
      <c r="H136" s="142">
        <v>2.8</v>
      </c>
      <c r="I136" s="142"/>
      <c r="J136" s="142">
        <f>ROUND(I136*H136,3)</f>
        <v>0</v>
      </c>
      <c r="K136" s="126" t="s">
        <v>1</v>
      </c>
      <c r="L136" s="25"/>
      <c r="M136" s="127" t="s">
        <v>1</v>
      </c>
      <c r="N136" s="128" t="s">
        <v>33</v>
      </c>
      <c r="O136" s="129">
        <v>0</v>
      </c>
      <c r="P136" s="129">
        <f>O136*H136</f>
        <v>0</v>
      </c>
      <c r="Q136" s="129">
        <v>0</v>
      </c>
      <c r="R136" s="129">
        <f>Q136*H136</f>
        <v>0</v>
      </c>
      <c r="S136" s="129">
        <v>0</v>
      </c>
      <c r="T136" s="130">
        <f>S136*H136</f>
        <v>0</v>
      </c>
      <c r="AR136" s="131" t="s">
        <v>112</v>
      </c>
      <c r="AT136" s="131" t="s">
        <v>108</v>
      </c>
      <c r="AU136" s="131" t="s">
        <v>75</v>
      </c>
      <c r="AY136" s="13" t="s">
        <v>106</v>
      </c>
      <c r="BE136" s="132">
        <f>IF(N136="základná",J136,0)</f>
        <v>0</v>
      </c>
      <c r="BF136" s="132">
        <f>IF(N136="znížená",J136,0)</f>
        <v>0</v>
      </c>
      <c r="BG136" s="132">
        <f>IF(N136="zákl. prenesená",J136,0)</f>
        <v>0</v>
      </c>
      <c r="BH136" s="132">
        <f>IF(N136="zníž. prenesená",J136,0)</f>
        <v>0</v>
      </c>
      <c r="BI136" s="132">
        <f>IF(N136="nulová",J136,0)</f>
        <v>0</v>
      </c>
      <c r="BJ136" s="13" t="s">
        <v>75</v>
      </c>
      <c r="BK136" s="133">
        <f>ROUND(I136*H136,3)</f>
        <v>0</v>
      </c>
      <c r="BL136" s="13" t="s">
        <v>112</v>
      </c>
      <c r="BM136" s="131" t="s">
        <v>7</v>
      </c>
    </row>
    <row r="137" spans="2:65" s="1" customFormat="1" ht="24" customHeight="1">
      <c r="B137" s="125"/>
      <c r="C137" s="138" t="s">
        <v>146</v>
      </c>
      <c r="D137" s="138" t="s">
        <v>108</v>
      </c>
      <c r="E137" s="139" t="s">
        <v>147</v>
      </c>
      <c r="F137" s="140" t="s">
        <v>148</v>
      </c>
      <c r="G137" s="141" t="s">
        <v>129</v>
      </c>
      <c r="H137" s="142">
        <v>667</v>
      </c>
      <c r="I137" s="142"/>
      <c r="J137" s="142">
        <f>ROUND(I137*H137,3)</f>
        <v>0</v>
      </c>
      <c r="K137" s="126" t="s">
        <v>1</v>
      </c>
      <c r="L137" s="25"/>
      <c r="M137" s="127" t="s">
        <v>1</v>
      </c>
      <c r="N137" s="128" t="s">
        <v>33</v>
      </c>
      <c r="O137" s="129">
        <v>0</v>
      </c>
      <c r="P137" s="129">
        <f>O137*H137</f>
        <v>0</v>
      </c>
      <c r="Q137" s="129">
        <v>0</v>
      </c>
      <c r="R137" s="129">
        <f>Q137*H137</f>
        <v>0</v>
      </c>
      <c r="S137" s="129">
        <v>0</v>
      </c>
      <c r="T137" s="130">
        <f>S137*H137</f>
        <v>0</v>
      </c>
      <c r="AR137" s="131" t="s">
        <v>112</v>
      </c>
      <c r="AT137" s="131" t="s">
        <v>108</v>
      </c>
      <c r="AU137" s="131" t="s">
        <v>75</v>
      </c>
      <c r="AY137" s="13" t="s">
        <v>106</v>
      </c>
      <c r="BE137" s="132">
        <f>IF(N137="základná",J137,0)</f>
        <v>0</v>
      </c>
      <c r="BF137" s="132">
        <f>IF(N137="znížená",J137,0)</f>
        <v>0</v>
      </c>
      <c r="BG137" s="132">
        <f>IF(N137="zákl. prenesená",J137,0)</f>
        <v>0</v>
      </c>
      <c r="BH137" s="132">
        <f>IF(N137="zníž. prenesená",J137,0)</f>
        <v>0</v>
      </c>
      <c r="BI137" s="132">
        <f>IF(N137="nulová",J137,0)</f>
        <v>0</v>
      </c>
      <c r="BJ137" s="13" t="s">
        <v>75</v>
      </c>
      <c r="BK137" s="133">
        <f>ROUND(I137*H137,3)</f>
        <v>0</v>
      </c>
      <c r="BL137" s="13" t="s">
        <v>112</v>
      </c>
      <c r="BM137" s="131" t="s">
        <v>149</v>
      </c>
    </row>
    <row r="138" spans="2:65" s="11" customFormat="1" ht="22.9" customHeight="1">
      <c r="B138" s="114"/>
      <c r="C138" s="143"/>
      <c r="D138" s="144" t="s">
        <v>66</v>
      </c>
      <c r="E138" s="145" t="s">
        <v>139</v>
      </c>
      <c r="F138" s="145" t="s">
        <v>150</v>
      </c>
      <c r="G138" s="143"/>
      <c r="H138" s="143"/>
      <c r="I138" s="143"/>
      <c r="J138" s="146">
        <f>BK138</f>
        <v>0</v>
      </c>
      <c r="L138" s="114"/>
      <c r="M138" s="118"/>
      <c r="P138" s="119">
        <f>P139</f>
        <v>0</v>
      </c>
      <c r="R138" s="119">
        <f>R139</f>
        <v>0</v>
      </c>
      <c r="T138" s="120">
        <f>T139</f>
        <v>0</v>
      </c>
      <c r="AR138" s="115" t="s">
        <v>71</v>
      </c>
      <c r="AT138" s="121" t="s">
        <v>66</v>
      </c>
      <c r="AU138" s="121" t="s">
        <v>71</v>
      </c>
      <c r="AY138" s="115" t="s">
        <v>106</v>
      </c>
      <c r="BK138" s="122">
        <f>BK139</f>
        <v>0</v>
      </c>
    </row>
    <row r="139" spans="2:65" s="1" customFormat="1" ht="24" customHeight="1">
      <c r="B139" s="125"/>
      <c r="C139" s="138" t="s">
        <v>130</v>
      </c>
      <c r="D139" s="138" t="s">
        <v>108</v>
      </c>
      <c r="E139" s="139" t="s">
        <v>151</v>
      </c>
      <c r="F139" s="140" t="s">
        <v>152</v>
      </c>
      <c r="G139" s="141" t="s">
        <v>153</v>
      </c>
      <c r="H139" s="142">
        <v>166.8</v>
      </c>
      <c r="I139" s="142"/>
      <c r="J139" s="142">
        <f>ROUND(I139*H139,3)</f>
        <v>0</v>
      </c>
      <c r="K139" s="126" t="s">
        <v>1</v>
      </c>
      <c r="L139" s="25"/>
      <c r="M139" s="127" t="s">
        <v>1</v>
      </c>
      <c r="N139" s="128" t="s">
        <v>33</v>
      </c>
      <c r="O139" s="129">
        <v>0</v>
      </c>
      <c r="P139" s="129">
        <f>O139*H139</f>
        <v>0</v>
      </c>
      <c r="Q139" s="129">
        <v>0</v>
      </c>
      <c r="R139" s="129">
        <f>Q139*H139</f>
        <v>0</v>
      </c>
      <c r="S139" s="129">
        <v>0</v>
      </c>
      <c r="T139" s="130">
        <f>S139*H139</f>
        <v>0</v>
      </c>
      <c r="AR139" s="131" t="s">
        <v>112</v>
      </c>
      <c r="AT139" s="131" t="s">
        <v>108</v>
      </c>
      <c r="AU139" s="131" t="s">
        <v>75</v>
      </c>
      <c r="AY139" s="13" t="s">
        <v>106</v>
      </c>
      <c r="BE139" s="132">
        <f>IF(N139="základná",J139,0)</f>
        <v>0</v>
      </c>
      <c r="BF139" s="132">
        <f>IF(N139="znížená",J139,0)</f>
        <v>0</v>
      </c>
      <c r="BG139" s="132">
        <f>IF(N139="zákl. prenesená",J139,0)</f>
        <v>0</v>
      </c>
      <c r="BH139" s="132">
        <f>IF(N139="zníž. prenesená",J139,0)</f>
        <v>0</v>
      </c>
      <c r="BI139" s="132">
        <f>IF(N139="nulová",J139,0)</f>
        <v>0</v>
      </c>
      <c r="BJ139" s="13" t="s">
        <v>75</v>
      </c>
      <c r="BK139" s="133">
        <f>ROUND(I139*H139,3)</f>
        <v>0</v>
      </c>
      <c r="BL139" s="13" t="s">
        <v>112</v>
      </c>
      <c r="BM139" s="131" t="s">
        <v>154</v>
      </c>
    </row>
    <row r="140" spans="2:65" s="11" customFormat="1" ht="22.9" customHeight="1">
      <c r="B140" s="114"/>
      <c r="C140" s="143"/>
      <c r="D140" s="144" t="s">
        <v>66</v>
      </c>
      <c r="E140" s="145" t="s">
        <v>155</v>
      </c>
      <c r="F140" s="145" t="s">
        <v>156</v>
      </c>
      <c r="G140" s="143"/>
      <c r="H140" s="143"/>
      <c r="I140" s="143"/>
      <c r="J140" s="146">
        <f>BK140</f>
        <v>0</v>
      </c>
      <c r="L140" s="114"/>
      <c r="M140" s="118"/>
      <c r="P140" s="119">
        <f>P141</f>
        <v>0</v>
      </c>
      <c r="R140" s="119">
        <f>R141</f>
        <v>0</v>
      </c>
      <c r="T140" s="120">
        <f>T141</f>
        <v>0</v>
      </c>
      <c r="AR140" s="115" t="s">
        <v>71</v>
      </c>
      <c r="AT140" s="121" t="s">
        <v>66</v>
      </c>
      <c r="AU140" s="121" t="s">
        <v>71</v>
      </c>
      <c r="AY140" s="115" t="s">
        <v>106</v>
      </c>
      <c r="BK140" s="122">
        <f>BK141</f>
        <v>0</v>
      </c>
    </row>
    <row r="141" spans="2:65" s="1" customFormat="1" ht="24" customHeight="1">
      <c r="B141" s="125"/>
      <c r="C141" s="138" t="s">
        <v>157</v>
      </c>
      <c r="D141" s="138" t="s">
        <v>108</v>
      </c>
      <c r="E141" s="139" t="s">
        <v>158</v>
      </c>
      <c r="F141" s="140" t="s">
        <v>159</v>
      </c>
      <c r="G141" s="141" t="s">
        <v>145</v>
      </c>
      <c r="H141" s="142">
        <v>488.74</v>
      </c>
      <c r="I141" s="142"/>
      <c r="J141" s="142">
        <f>ROUND(I141*H141,3)</f>
        <v>0</v>
      </c>
      <c r="K141" s="126" t="s">
        <v>1</v>
      </c>
      <c r="L141" s="25"/>
      <c r="M141" s="134" t="s">
        <v>1</v>
      </c>
      <c r="N141" s="135" t="s">
        <v>33</v>
      </c>
      <c r="O141" s="136">
        <v>0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1" t="s">
        <v>112</v>
      </c>
      <c r="AT141" s="131" t="s">
        <v>108</v>
      </c>
      <c r="AU141" s="131" t="s">
        <v>75</v>
      </c>
      <c r="AY141" s="13" t="s">
        <v>106</v>
      </c>
      <c r="BE141" s="132">
        <f>IF(N141="základná",J141,0)</f>
        <v>0</v>
      </c>
      <c r="BF141" s="132">
        <f>IF(N141="znížená",J141,0)</f>
        <v>0</v>
      </c>
      <c r="BG141" s="132">
        <f>IF(N141="zákl. prenesená",J141,0)</f>
        <v>0</v>
      </c>
      <c r="BH141" s="132">
        <f>IF(N141="zníž. prenesená",J141,0)</f>
        <v>0</v>
      </c>
      <c r="BI141" s="132">
        <f>IF(N141="nulová",J141,0)</f>
        <v>0</v>
      </c>
      <c r="BJ141" s="13" t="s">
        <v>75</v>
      </c>
      <c r="BK141" s="133">
        <f>ROUND(I141*H141,3)</f>
        <v>0</v>
      </c>
      <c r="BL141" s="13" t="s">
        <v>112</v>
      </c>
      <c r="BM141" s="131" t="s">
        <v>160</v>
      </c>
    </row>
    <row r="142" spans="2:65" s="1" customFormat="1" ht="6.95" customHeight="1">
      <c r="B142" s="37"/>
      <c r="C142" s="38"/>
      <c r="D142" s="38"/>
      <c r="E142" s="38"/>
      <c r="F142" s="38"/>
      <c r="G142" s="38"/>
      <c r="H142" s="38"/>
      <c r="I142" s="38"/>
      <c r="J142" s="38"/>
      <c r="K142" s="38"/>
      <c r="L142" s="25"/>
    </row>
  </sheetData>
  <autoFilter ref="C121:K14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2"/>
  <sheetViews>
    <sheetView showGridLines="0" topLeftCell="A25" workbookViewId="0">
      <selection activeCell="W137" sqref="W13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6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77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78</v>
      </c>
      <c r="L4" s="16"/>
      <c r="M4" s="81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82" t="str">
        <f>'Rekapitulácia stavby'!K6</f>
        <v>Rozšírenie cintorína na Malodvorníckej ceste v Dunajskej Strede</v>
      </c>
      <c r="F7" s="183"/>
      <c r="G7" s="183"/>
      <c r="H7" s="183"/>
      <c r="L7" s="16"/>
    </row>
    <row r="8" spans="2:46" s="1" customFormat="1" ht="12" customHeight="1">
      <c r="B8" s="25"/>
      <c r="D8" s="22" t="s">
        <v>79</v>
      </c>
      <c r="L8" s="25"/>
    </row>
    <row r="9" spans="2:46" s="1" customFormat="1" ht="36.950000000000003" customHeight="1">
      <c r="B9" s="25"/>
      <c r="E9" s="175" t="s">
        <v>161</v>
      </c>
      <c r="F9" s="181"/>
      <c r="G9" s="181"/>
      <c r="H9" s="181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13</v>
      </c>
      <c r="F11" s="20" t="s">
        <v>1</v>
      </c>
      <c r="I11" s="22" t="s">
        <v>14</v>
      </c>
      <c r="J11" s="20" t="s">
        <v>1</v>
      </c>
      <c r="L11" s="25"/>
    </row>
    <row r="12" spans="2:46" s="1" customFormat="1" ht="12" customHeight="1">
      <c r="B12" s="25"/>
      <c r="D12" s="22" t="s">
        <v>15</v>
      </c>
      <c r="F12" s="20" t="s">
        <v>16</v>
      </c>
      <c r="I12" s="22" t="s">
        <v>17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18</v>
      </c>
      <c r="I14" s="22" t="s">
        <v>19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20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19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0" t="str">
        <f>'Rekapitulácia stavby'!E14</f>
        <v xml:space="preserve"> </v>
      </c>
      <c r="F18" s="160"/>
      <c r="G18" s="160"/>
      <c r="H18" s="160"/>
      <c r="I18" s="22" t="s">
        <v>20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19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20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19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20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2"/>
      <c r="E27" s="167" t="s">
        <v>1</v>
      </c>
      <c r="F27" s="167"/>
      <c r="G27" s="167"/>
      <c r="H27" s="167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27</v>
      </c>
      <c r="J30" s="59">
        <f>ROUND(J122,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48" t="s">
        <v>31</v>
      </c>
      <c r="E33" s="22" t="s">
        <v>32</v>
      </c>
      <c r="F33" s="84">
        <f>ROUND((SUM(BE122:BE141)),  2)</f>
        <v>0</v>
      </c>
      <c r="I33" s="85">
        <v>0.2</v>
      </c>
      <c r="J33" s="84">
        <f>ROUND(((SUM(BE122:BE141))*I33),  2)</f>
        <v>0</v>
      </c>
      <c r="L33" s="25"/>
    </row>
    <row r="34" spans="2:12" s="1" customFormat="1" ht="14.45" customHeight="1">
      <c r="B34" s="25"/>
      <c r="E34" s="22" t="s">
        <v>33</v>
      </c>
      <c r="F34" s="84">
        <f>ROUND((SUM(BF122:BF141)),  2)</f>
        <v>0</v>
      </c>
      <c r="I34" s="85">
        <v>0.2</v>
      </c>
      <c r="J34" s="84">
        <f>ROUND(((SUM(BF122:BF141))*I34),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4">
        <f>ROUND((SUM(BG122:BG141)),  2)</f>
        <v>0</v>
      </c>
      <c r="I35" s="85">
        <v>0.2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4">
        <f>ROUND((SUM(BH122:BH141)),  2)</f>
        <v>0</v>
      </c>
      <c r="I36" s="85">
        <v>0.2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36</v>
      </c>
      <c r="F37" s="84">
        <f>ROUND((SUM(BI122:BI141)),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82" t="str">
        <f>E7</f>
        <v>Rozšírenie cintorína na Malodvorníckej ceste v Dunajskej Strede</v>
      </c>
      <c r="F85" s="183"/>
      <c r="G85" s="183"/>
      <c r="H85" s="183"/>
      <c r="L85" s="25"/>
    </row>
    <row r="86" spans="2:47" s="1" customFormat="1" ht="12" customHeight="1">
      <c r="B86" s="25"/>
      <c r="C86" s="22" t="s">
        <v>79</v>
      </c>
      <c r="L86" s="25"/>
    </row>
    <row r="87" spans="2:47" s="1" customFormat="1" ht="16.5" customHeight="1">
      <c r="B87" s="25"/>
      <c r="E87" s="175" t="str">
        <f>E9</f>
        <v>2 - 2 - Chodník</v>
      </c>
      <c r="F87" s="181"/>
      <c r="G87" s="181"/>
      <c r="H87" s="181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15</v>
      </c>
      <c r="F89" s="20" t="str">
        <f>F12</f>
        <v xml:space="preserve"> </v>
      </c>
      <c r="I89" s="22" t="s">
        <v>17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18</v>
      </c>
      <c r="F91" s="20" t="str">
        <f>E15</f>
        <v xml:space="preserve"> </v>
      </c>
      <c r="I91" s="22" t="s">
        <v>22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82</v>
      </c>
      <c r="D94" s="86"/>
      <c r="E94" s="86"/>
      <c r="F94" s="86"/>
      <c r="G94" s="86"/>
      <c r="H94" s="86"/>
      <c r="I94" s="86"/>
      <c r="J94" s="95" t="s">
        <v>83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84</v>
      </c>
      <c r="J96" s="59">
        <f>J122</f>
        <v>0</v>
      </c>
      <c r="L96" s="25"/>
      <c r="AU96" s="13" t="s">
        <v>85</v>
      </c>
    </row>
    <row r="97" spans="2:12" s="8" customFormat="1" ht="24.95" customHeight="1">
      <c r="B97" s="97"/>
      <c r="D97" s="98" t="s">
        <v>86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9" customFormat="1" ht="19.899999999999999" customHeight="1">
      <c r="B98" s="101"/>
      <c r="D98" s="102" t="s">
        <v>87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9" customFormat="1" ht="19.899999999999999" customHeight="1">
      <c r="B99" s="101"/>
      <c r="D99" s="102" t="s">
        <v>88</v>
      </c>
      <c r="E99" s="103"/>
      <c r="F99" s="103"/>
      <c r="G99" s="103"/>
      <c r="H99" s="103"/>
      <c r="I99" s="103"/>
      <c r="J99" s="104">
        <f>J130</f>
        <v>0</v>
      </c>
      <c r="L99" s="101"/>
    </row>
    <row r="100" spans="2:12" s="9" customFormat="1" ht="19.899999999999999" customHeight="1">
      <c r="B100" s="101"/>
      <c r="D100" s="102" t="s">
        <v>89</v>
      </c>
      <c r="E100" s="103"/>
      <c r="F100" s="103"/>
      <c r="G100" s="103"/>
      <c r="H100" s="103"/>
      <c r="I100" s="103"/>
      <c r="J100" s="104">
        <f>J134</f>
        <v>0</v>
      </c>
      <c r="L100" s="101"/>
    </row>
    <row r="101" spans="2:12" s="9" customFormat="1" ht="19.899999999999999" customHeight="1">
      <c r="B101" s="101"/>
      <c r="D101" s="102" t="s">
        <v>90</v>
      </c>
      <c r="E101" s="103"/>
      <c r="F101" s="103"/>
      <c r="G101" s="103"/>
      <c r="H101" s="103"/>
      <c r="I101" s="103"/>
      <c r="J101" s="104">
        <f>J138</f>
        <v>0</v>
      </c>
      <c r="L101" s="101"/>
    </row>
    <row r="102" spans="2:12" s="9" customFormat="1" ht="19.899999999999999" customHeight="1">
      <c r="B102" s="101"/>
      <c r="D102" s="102" t="s">
        <v>91</v>
      </c>
      <c r="E102" s="103"/>
      <c r="F102" s="103"/>
      <c r="G102" s="103"/>
      <c r="H102" s="103"/>
      <c r="I102" s="103"/>
      <c r="J102" s="104">
        <f>J140</f>
        <v>0</v>
      </c>
      <c r="L102" s="101"/>
    </row>
    <row r="103" spans="2:12" s="1" customFormat="1" ht="21.75" customHeight="1">
      <c r="B103" s="25"/>
      <c r="L103" s="25"/>
    </row>
    <row r="104" spans="2:12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5" customHeight="1">
      <c r="B109" s="25"/>
      <c r="C109" s="17" t="s">
        <v>92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12</v>
      </c>
      <c r="L111" s="25"/>
    </row>
    <row r="112" spans="2:12" s="1" customFormat="1" ht="16.5" customHeight="1">
      <c r="B112" s="25"/>
      <c r="E112" s="182" t="str">
        <f>E7</f>
        <v>Rozšírenie cintorína na Malodvorníckej ceste v Dunajskej Strede</v>
      </c>
      <c r="F112" s="183"/>
      <c r="G112" s="183"/>
      <c r="H112" s="183"/>
      <c r="L112" s="25"/>
    </row>
    <row r="113" spans="2:65" s="1" customFormat="1" ht="12" customHeight="1">
      <c r="B113" s="25"/>
      <c r="C113" s="22" t="s">
        <v>79</v>
      </c>
      <c r="L113" s="25"/>
    </row>
    <row r="114" spans="2:65" s="1" customFormat="1" ht="16.5" customHeight="1">
      <c r="B114" s="25"/>
      <c r="E114" s="175" t="str">
        <f>E9</f>
        <v>2 - 2 - Chodník</v>
      </c>
      <c r="F114" s="181"/>
      <c r="G114" s="181"/>
      <c r="H114" s="181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15</v>
      </c>
      <c r="F116" s="20" t="str">
        <f>F12</f>
        <v xml:space="preserve"> </v>
      </c>
      <c r="I116" s="22" t="s">
        <v>17</v>
      </c>
      <c r="J116" s="45" t="str">
        <f>IF(J12="","",J12)</f>
        <v/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18</v>
      </c>
      <c r="F118" s="20" t="str">
        <f>E15</f>
        <v xml:space="preserve"> </v>
      </c>
      <c r="I118" s="22" t="s">
        <v>22</v>
      </c>
      <c r="J118" s="23" t="str">
        <f>E21</f>
        <v xml:space="preserve"> </v>
      </c>
      <c r="L118" s="25"/>
    </row>
    <row r="119" spans="2:65" s="1" customFormat="1" ht="15.2" customHeight="1">
      <c r="B119" s="25"/>
      <c r="C119" s="22" t="s">
        <v>21</v>
      </c>
      <c r="F119" s="20" t="str">
        <f>IF(E18="","",E18)</f>
        <v xml:space="preserve"> </v>
      </c>
      <c r="I119" s="22" t="s">
        <v>25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93</v>
      </c>
      <c r="D121" s="107" t="s">
        <v>52</v>
      </c>
      <c r="E121" s="107" t="s">
        <v>48</v>
      </c>
      <c r="F121" s="107" t="s">
        <v>49</v>
      </c>
      <c r="G121" s="107" t="s">
        <v>94</v>
      </c>
      <c r="H121" s="107" t="s">
        <v>95</v>
      </c>
      <c r="I121" s="107" t="s">
        <v>96</v>
      </c>
      <c r="J121" s="108" t="s">
        <v>83</v>
      </c>
      <c r="K121" s="109" t="s">
        <v>97</v>
      </c>
      <c r="L121" s="105"/>
      <c r="M121" s="52" t="s">
        <v>1</v>
      </c>
      <c r="N121" s="53" t="s">
        <v>31</v>
      </c>
      <c r="O121" s="53" t="s">
        <v>98</v>
      </c>
      <c r="P121" s="53" t="s">
        <v>99</v>
      </c>
      <c r="Q121" s="53" t="s">
        <v>100</v>
      </c>
      <c r="R121" s="53" t="s">
        <v>101</v>
      </c>
      <c r="S121" s="53" t="s">
        <v>102</v>
      </c>
      <c r="T121" s="54" t="s">
        <v>103</v>
      </c>
    </row>
    <row r="122" spans="2:65" s="1" customFormat="1" ht="22.9" customHeight="1">
      <c r="B122" s="25"/>
      <c r="C122" s="57" t="s">
        <v>84</v>
      </c>
      <c r="J122" s="110">
        <f>BK122</f>
        <v>0</v>
      </c>
      <c r="L122" s="25"/>
      <c r="M122" s="55"/>
      <c r="N122" s="46"/>
      <c r="O122" s="46"/>
      <c r="P122" s="111">
        <f>P123</f>
        <v>0</v>
      </c>
      <c r="Q122" s="46"/>
      <c r="R122" s="111">
        <f>R123</f>
        <v>0</v>
      </c>
      <c r="S122" s="46"/>
      <c r="T122" s="112">
        <f>T123</f>
        <v>0</v>
      </c>
      <c r="AT122" s="13" t="s">
        <v>66</v>
      </c>
      <c r="AU122" s="13" t="s">
        <v>85</v>
      </c>
      <c r="BK122" s="113">
        <f>BK123</f>
        <v>0</v>
      </c>
    </row>
    <row r="123" spans="2:65" s="11" customFormat="1" ht="25.9" customHeight="1">
      <c r="B123" s="114"/>
      <c r="D123" s="115" t="s">
        <v>66</v>
      </c>
      <c r="E123" s="116" t="s">
        <v>104</v>
      </c>
      <c r="F123" s="116" t="s">
        <v>105</v>
      </c>
      <c r="J123" s="117">
        <f>BK123</f>
        <v>0</v>
      </c>
      <c r="L123" s="114"/>
      <c r="M123" s="118"/>
      <c r="P123" s="119">
        <f>P124+P130+P134+P138+P140</f>
        <v>0</v>
      </c>
      <c r="R123" s="119">
        <f>R124+R130+R134+R138+R140</f>
        <v>0</v>
      </c>
      <c r="T123" s="120">
        <f>T124+T130+T134+T138+T140</f>
        <v>0</v>
      </c>
      <c r="AR123" s="115" t="s">
        <v>71</v>
      </c>
      <c r="AT123" s="121" t="s">
        <v>66</v>
      </c>
      <c r="AU123" s="121" t="s">
        <v>67</v>
      </c>
      <c r="AY123" s="115" t="s">
        <v>106</v>
      </c>
      <c r="BK123" s="122">
        <f>BK124+BK130+BK134+BK138+BK140</f>
        <v>0</v>
      </c>
    </row>
    <row r="124" spans="2:65" s="11" customFormat="1" ht="22.9" customHeight="1">
      <c r="B124" s="114"/>
      <c r="D124" s="115" t="s">
        <v>66</v>
      </c>
      <c r="E124" s="123" t="s">
        <v>71</v>
      </c>
      <c r="F124" s="123" t="s">
        <v>107</v>
      </c>
      <c r="J124" s="124">
        <f>BK124</f>
        <v>0</v>
      </c>
      <c r="L124" s="114"/>
      <c r="M124" s="118"/>
      <c r="P124" s="119">
        <f>SUM(P125:P129)</f>
        <v>0</v>
      </c>
      <c r="R124" s="119">
        <f>SUM(R125:R129)</f>
        <v>0</v>
      </c>
      <c r="T124" s="120">
        <f>SUM(T125:T129)</f>
        <v>0</v>
      </c>
      <c r="AR124" s="115" t="s">
        <v>71</v>
      </c>
      <c r="AT124" s="121" t="s">
        <v>66</v>
      </c>
      <c r="AU124" s="121" t="s">
        <v>71</v>
      </c>
      <c r="AY124" s="115" t="s">
        <v>106</v>
      </c>
      <c r="BK124" s="122">
        <f>SUM(BK125:BK129)</f>
        <v>0</v>
      </c>
    </row>
    <row r="125" spans="2:65" s="1" customFormat="1" ht="24" customHeight="1">
      <c r="B125" s="125"/>
      <c r="C125" s="138" t="s">
        <v>71</v>
      </c>
      <c r="D125" s="138" t="s">
        <v>108</v>
      </c>
      <c r="E125" s="139" t="s">
        <v>109</v>
      </c>
      <c r="F125" s="140" t="s">
        <v>110</v>
      </c>
      <c r="G125" s="141" t="s">
        <v>111</v>
      </c>
      <c r="H125" s="142">
        <v>38.4</v>
      </c>
      <c r="I125" s="142"/>
      <c r="J125" s="142">
        <f>ROUND(I125*H125,3)</f>
        <v>0</v>
      </c>
      <c r="K125" s="126" t="s">
        <v>1</v>
      </c>
      <c r="L125" s="25"/>
      <c r="M125" s="127" t="s">
        <v>1</v>
      </c>
      <c r="N125" s="128" t="s">
        <v>33</v>
      </c>
      <c r="O125" s="129">
        <v>0</v>
      </c>
      <c r="P125" s="129">
        <f>O125*H125</f>
        <v>0</v>
      </c>
      <c r="Q125" s="129">
        <v>0</v>
      </c>
      <c r="R125" s="129">
        <f>Q125*H125</f>
        <v>0</v>
      </c>
      <c r="S125" s="129">
        <v>0</v>
      </c>
      <c r="T125" s="130">
        <f>S125*H125</f>
        <v>0</v>
      </c>
      <c r="AR125" s="131" t="s">
        <v>112</v>
      </c>
      <c r="AT125" s="131" t="s">
        <v>108</v>
      </c>
      <c r="AU125" s="131" t="s">
        <v>75</v>
      </c>
      <c r="AY125" s="13" t="s">
        <v>106</v>
      </c>
      <c r="BE125" s="132">
        <f>IF(N125="základná",J125,0)</f>
        <v>0</v>
      </c>
      <c r="BF125" s="132">
        <f>IF(N125="znížená",J125,0)</f>
        <v>0</v>
      </c>
      <c r="BG125" s="132">
        <f>IF(N125="zákl. prenesená",J125,0)</f>
        <v>0</v>
      </c>
      <c r="BH125" s="132">
        <f>IF(N125="zníž. prenesená",J125,0)</f>
        <v>0</v>
      </c>
      <c r="BI125" s="132">
        <f>IF(N125="nulová",J125,0)</f>
        <v>0</v>
      </c>
      <c r="BJ125" s="13" t="s">
        <v>75</v>
      </c>
      <c r="BK125" s="133">
        <f>ROUND(I125*H125,3)</f>
        <v>0</v>
      </c>
      <c r="BL125" s="13" t="s">
        <v>112</v>
      </c>
      <c r="BM125" s="131" t="s">
        <v>75</v>
      </c>
    </row>
    <row r="126" spans="2:65" s="1" customFormat="1" ht="16.5" customHeight="1">
      <c r="B126" s="125"/>
      <c r="C126" s="138" t="s">
        <v>75</v>
      </c>
      <c r="D126" s="138" t="s">
        <v>108</v>
      </c>
      <c r="E126" s="139" t="s">
        <v>113</v>
      </c>
      <c r="F126" s="140" t="s">
        <v>114</v>
      </c>
      <c r="G126" s="141" t="s">
        <v>111</v>
      </c>
      <c r="H126" s="142">
        <v>38.4</v>
      </c>
      <c r="I126" s="142"/>
      <c r="J126" s="142">
        <f>ROUND(I126*H126,3)</f>
        <v>0</v>
      </c>
      <c r="K126" s="126" t="s">
        <v>1</v>
      </c>
      <c r="L126" s="25"/>
      <c r="M126" s="127" t="s">
        <v>1</v>
      </c>
      <c r="N126" s="128" t="s">
        <v>33</v>
      </c>
      <c r="O126" s="129">
        <v>0</v>
      </c>
      <c r="P126" s="129">
        <f>O126*H126</f>
        <v>0</v>
      </c>
      <c r="Q126" s="129">
        <v>0</v>
      </c>
      <c r="R126" s="129">
        <f>Q126*H126</f>
        <v>0</v>
      </c>
      <c r="S126" s="129">
        <v>0</v>
      </c>
      <c r="T126" s="130">
        <f>S126*H126</f>
        <v>0</v>
      </c>
      <c r="AR126" s="131" t="s">
        <v>112</v>
      </c>
      <c r="AT126" s="131" t="s">
        <v>108</v>
      </c>
      <c r="AU126" s="131" t="s">
        <v>75</v>
      </c>
      <c r="AY126" s="13" t="s">
        <v>106</v>
      </c>
      <c r="BE126" s="132">
        <f>IF(N126="základná",J126,0)</f>
        <v>0</v>
      </c>
      <c r="BF126" s="132">
        <f>IF(N126="znížená",J126,0)</f>
        <v>0</v>
      </c>
      <c r="BG126" s="132">
        <f>IF(N126="zákl. prenesená",J126,0)</f>
        <v>0</v>
      </c>
      <c r="BH126" s="132">
        <f>IF(N126="zníž. prenesená",J126,0)</f>
        <v>0</v>
      </c>
      <c r="BI126" s="132">
        <f>IF(N126="nulová",J126,0)</f>
        <v>0</v>
      </c>
      <c r="BJ126" s="13" t="s">
        <v>75</v>
      </c>
      <c r="BK126" s="133">
        <f>ROUND(I126*H126,3)</f>
        <v>0</v>
      </c>
      <c r="BL126" s="13" t="s">
        <v>112</v>
      </c>
      <c r="BM126" s="131" t="s">
        <v>112</v>
      </c>
    </row>
    <row r="127" spans="2:65" s="1" customFormat="1" ht="24" customHeight="1">
      <c r="B127" s="125"/>
      <c r="C127" s="138" t="s">
        <v>115</v>
      </c>
      <c r="D127" s="138" t="s">
        <v>108</v>
      </c>
      <c r="E127" s="139" t="s">
        <v>116</v>
      </c>
      <c r="F127" s="140" t="s">
        <v>117</v>
      </c>
      <c r="G127" s="141" t="s">
        <v>111</v>
      </c>
      <c r="H127" s="142">
        <v>38.4</v>
      </c>
      <c r="I127" s="142"/>
      <c r="J127" s="142">
        <f>ROUND(I127*H127,3)</f>
        <v>0</v>
      </c>
      <c r="K127" s="126" t="s">
        <v>1</v>
      </c>
      <c r="L127" s="25"/>
      <c r="M127" s="127" t="s">
        <v>1</v>
      </c>
      <c r="N127" s="128" t="s">
        <v>33</v>
      </c>
      <c r="O127" s="129">
        <v>0</v>
      </c>
      <c r="P127" s="129">
        <f>O127*H127</f>
        <v>0</v>
      </c>
      <c r="Q127" s="129">
        <v>0</v>
      </c>
      <c r="R127" s="129">
        <f>Q127*H127</f>
        <v>0</v>
      </c>
      <c r="S127" s="129">
        <v>0</v>
      </c>
      <c r="T127" s="130">
        <f>S127*H127</f>
        <v>0</v>
      </c>
      <c r="AR127" s="131" t="s">
        <v>112</v>
      </c>
      <c r="AT127" s="131" t="s">
        <v>108</v>
      </c>
      <c r="AU127" s="131" t="s">
        <v>75</v>
      </c>
      <c r="AY127" s="13" t="s">
        <v>106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3" t="s">
        <v>75</v>
      </c>
      <c r="BK127" s="133">
        <f>ROUND(I127*H127,3)</f>
        <v>0</v>
      </c>
      <c r="BL127" s="13" t="s">
        <v>112</v>
      </c>
      <c r="BM127" s="131" t="s">
        <v>118</v>
      </c>
    </row>
    <row r="128" spans="2:65" s="1" customFormat="1" ht="24" customHeight="1">
      <c r="B128" s="125"/>
      <c r="C128" s="138" t="s">
        <v>112</v>
      </c>
      <c r="D128" s="138" t="s">
        <v>108</v>
      </c>
      <c r="E128" s="139" t="s">
        <v>119</v>
      </c>
      <c r="F128" s="140" t="s">
        <v>120</v>
      </c>
      <c r="G128" s="141" t="s">
        <v>111</v>
      </c>
      <c r="H128" s="142">
        <v>38.4</v>
      </c>
      <c r="I128" s="142"/>
      <c r="J128" s="142">
        <f>ROUND(I128*H128,3)</f>
        <v>0</v>
      </c>
      <c r="K128" s="126" t="s">
        <v>1</v>
      </c>
      <c r="L128" s="25"/>
      <c r="M128" s="127" t="s">
        <v>1</v>
      </c>
      <c r="N128" s="128" t="s">
        <v>33</v>
      </c>
      <c r="O128" s="129">
        <v>0</v>
      </c>
      <c r="P128" s="129">
        <f>O128*H128</f>
        <v>0</v>
      </c>
      <c r="Q128" s="129">
        <v>0</v>
      </c>
      <c r="R128" s="129">
        <f>Q128*H128</f>
        <v>0</v>
      </c>
      <c r="S128" s="129">
        <v>0</v>
      </c>
      <c r="T128" s="130">
        <f>S128*H128</f>
        <v>0</v>
      </c>
      <c r="AR128" s="131" t="s">
        <v>112</v>
      </c>
      <c r="AT128" s="131" t="s">
        <v>108</v>
      </c>
      <c r="AU128" s="131" t="s">
        <v>75</v>
      </c>
      <c r="AY128" s="13" t="s">
        <v>106</v>
      </c>
      <c r="BE128" s="132">
        <f>IF(N128="základná",J128,0)</f>
        <v>0</v>
      </c>
      <c r="BF128" s="132">
        <f>IF(N128="znížená",J128,0)</f>
        <v>0</v>
      </c>
      <c r="BG128" s="132">
        <f>IF(N128="zákl. prenesená",J128,0)</f>
        <v>0</v>
      </c>
      <c r="BH128" s="132">
        <f>IF(N128="zníž. prenesená",J128,0)</f>
        <v>0</v>
      </c>
      <c r="BI128" s="132">
        <f>IF(N128="nulová",J128,0)</f>
        <v>0</v>
      </c>
      <c r="BJ128" s="13" t="s">
        <v>75</v>
      </c>
      <c r="BK128" s="133">
        <f>ROUND(I128*H128,3)</f>
        <v>0</v>
      </c>
      <c r="BL128" s="13" t="s">
        <v>112</v>
      </c>
      <c r="BM128" s="131" t="s">
        <v>121</v>
      </c>
    </row>
    <row r="129" spans="2:65" s="1" customFormat="1" ht="16.5" customHeight="1">
      <c r="B129" s="125"/>
      <c r="C129" s="138" t="s">
        <v>122</v>
      </c>
      <c r="D129" s="138" t="s">
        <v>108</v>
      </c>
      <c r="E129" s="139" t="s">
        <v>123</v>
      </c>
      <c r="F129" s="140" t="s">
        <v>124</v>
      </c>
      <c r="G129" s="141" t="s">
        <v>111</v>
      </c>
      <c r="H129" s="142">
        <v>38.4</v>
      </c>
      <c r="I129" s="142"/>
      <c r="J129" s="142">
        <f>ROUND(I129*H129,3)</f>
        <v>0</v>
      </c>
      <c r="K129" s="126" t="s">
        <v>1</v>
      </c>
      <c r="L129" s="25"/>
      <c r="M129" s="127" t="s">
        <v>1</v>
      </c>
      <c r="N129" s="128" t="s">
        <v>33</v>
      </c>
      <c r="O129" s="129">
        <v>0</v>
      </c>
      <c r="P129" s="129">
        <f>O129*H129</f>
        <v>0</v>
      </c>
      <c r="Q129" s="129">
        <v>0</v>
      </c>
      <c r="R129" s="129">
        <f>Q129*H129</f>
        <v>0</v>
      </c>
      <c r="S129" s="129">
        <v>0</v>
      </c>
      <c r="T129" s="130">
        <f>S129*H129</f>
        <v>0</v>
      </c>
      <c r="AR129" s="131" t="s">
        <v>112</v>
      </c>
      <c r="AT129" s="131" t="s">
        <v>108</v>
      </c>
      <c r="AU129" s="131" t="s">
        <v>75</v>
      </c>
      <c r="AY129" s="13" t="s">
        <v>106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3" t="s">
        <v>75</v>
      </c>
      <c r="BK129" s="133">
        <f>ROUND(I129*H129,3)</f>
        <v>0</v>
      </c>
      <c r="BL129" s="13" t="s">
        <v>112</v>
      </c>
      <c r="BM129" s="131" t="s">
        <v>125</v>
      </c>
    </row>
    <row r="130" spans="2:65" s="11" customFormat="1" ht="22.9" customHeight="1">
      <c r="B130" s="114"/>
      <c r="C130" s="143"/>
      <c r="D130" s="144" t="s">
        <v>66</v>
      </c>
      <c r="E130" s="145" t="s">
        <v>75</v>
      </c>
      <c r="F130" s="145" t="s">
        <v>126</v>
      </c>
      <c r="G130" s="143"/>
      <c r="H130" s="143"/>
      <c r="I130" s="143"/>
      <c r="J130" s="146">
        <f>BK130</f>
        <v>0</v>
      </c>
      <c r="L130" s="114"/>
      <c r="M130" s="118"/>
      <c r="P130" s="119">
        <f>SUM(P131:P133)</f>
        <v>0</v>
      </c>
      <c r="R130" s="119">
        <f>SUM(R131:R133)</f>
        <v>0</v>
      </c>
      <c r="T130" s="120">
        <f>SUM(T131:T133)</f>
        <v>0</v>
      </c>
      <c r="AR130" s="115" t="s">
        <v>71</v>
      </c>
      <c r="AT130" s="121" t="s">
        <v>66</v>
      </c>
      <c r="AU130" s="121" t="s">
        <v>71</v>
      </c>
      <c r="AY130" s="115" t="s">
        <v>106</v>
      </c>
      <c r="BK130" s="122">
        <f>SUM(BK131:BK133)</f>
        <v>0</v>
      </c>
    </row>
    <row r="131" spans="2:65" s="1" customFormat="1" ht="24" customHeight="1">
      <c r="B131" s="125"/>
      <c r="C131" s="138" t="s">
        <v>118</v>
      </c>
      <c r="D131" s="138" t="s">
        <v>108</v>
      </c>
      <c r="E131" s="139" t="s">
        <v>127</v>
      </c>
      <c r="F131" s="140" t="s">
        <v>128</v>
      </c>
      <c r="G131" s="141" t="s">
        <v>129</v>
      </c>
      <c r="H131" s="142">
        <v>192</v>
      </c>
      <c r="I131" s="142"/>
      <c r="J131" s="142">
        <f>ROUND(I131*H131,3)</f>
        <v>0</v>
      </c>
      <c r="K131" s="126" t="s">
        <v>1</v>
      </c>
      <c r="L131" s="25"/>
      <c r="M131" s="127" t="s">
        <v>1</v>
      </c>
      <c r="N131" s="128" t="s">
        <v>33</v>
      </c>
      <c r="O131" s="129">
        <v>0</v>
      </c>
      <c r="P131" s="129">
        <f>O131*H131</f>
        <v>0</v>
      </c>
      <c r="Q131" s="129">
        <v>0</v>
      </c>
      <c r="R131" s="129">
        <f>Q131*H131</f>
        <v>0</v>
      </c>
      <c r="S131" s="129">
        <v>0</v>
      </c>
      <c r="T131" s="130">
        <f>S131*H131</f>
        <v>0</v>
      </c>
      <c r="AR131" s="131" t="s">
        <v>112</v>
      </c>
      <c r="AT131" s="131" t="s">
        <v>108</v>
      </c>
      <c r="AU131" s="131" t="s">
        <v>75</v>
      </c>
      <c r="AY131" s="13" t="s">
        <v>106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3" t="s">
        <v>75</v>
      </c>
      <c r="BK131" s="133">
        <f>ROUND(I131*H131,3)</f>
        <v>0</v>
      </c>
      <c r="BL131" s="13" t="s">
        <v>112</v>
      </c>
      <c r="BM131" s="131" t="s">
        <v>130</v>
      </c>
    </row>
    <row r="132" spans="2:65" s="1" customFormat="1" ht="16.5" customHeight="1">
      <c r="B132" s="125"/>
      <c r="C132" s="138" t="s">
        <v>131</v>
      </c>
      <c r="D132" s="138" t="s">
        <v>108</v>
      </c>
      <c r="E132" s="139" t="s">
        <v>132</v>
      </c>
      <c r="F132" s="140" t="s">
        <v>133</v>
      </c>
      <c r="G132" s="141" t="s">
        <v>129</v>
      </c>
      <c r="H132" s="142">
        <v>96</v>
      </c>
      <c r="I132" s="142"/>
      <c r="J132" s="142">
        <f>ROUND(I132*H132,3)</f>
        <v>0</v>
      </c>
      <c r="K132" s="126" t="s">
        <v>1</v>
      </c>
      <c r="L132" s="25"/>
      <c r="M132" s="127" t="s">
        <v>1</v>
      </c>
      <c r="N132" s="128" t="s">
        <v>33</v>
      </c>
      <c r="O132" s="129">
        <v>0</v>
      </c>
      <c r="P132" s="129">
        <f>O132*H132</f>
        <v>0</v>
      </c>
      <c r="Q132" s="129">
        <v>0</v>
      </c>
      <c r="R132" s="129">
        <f>Q132*H132</f>
        <v>0</v>
      </c>
      <c r="S132" s="129">
        <v>0</v>
      </c>
      <c r="T132" s="130">
        <f>S132*H132</f>
        <v>0</v>
      </c>
      <c r="AR132" s="131" t="s">
        <v>112</v>
      </c>
      <c r="AT132" s="131" t="s">
        <v>108</v>
      </c>
      <c r="AU132" s="131" t="s">
        <v>75</v>
      </c>
      <c r="AY132" s="13" t="s">
        <v>106</v>
      </c>
      <c r="BE132" s="132">
        <f>IF(N132="základná",J132,0)</f>
        <v>0</v>
      </c>
      <c r="BF132" s="132">
        <f>IF(N132="znížená",J132,0)</f>
        <v>0</v>
      </c>
      <c r="BG132" s="132">
        <f>IF(N132="zákl. prenesená",J132,0)</f>
        <v>0</v>
      </c>
      <c r="BH132" s="132">
        <f>IF(N132="zníž. prenesená",J132,0)</f>
        <v>0</v>
      </c>
      <c r="BI132" s="132">
        <f>IF(N132="nulová",J132,0)</f>
        <v>0</v>
      </c>
      <c r="BJ132" s="13" t="s">
        <v>75</v>
      </c>
      <c r="BK132" s="133">
        <f>ROUND(I132*H132,3)</f>
        <v>0</v>
      </c>
      <c r="BL132" s="13" t="s">
        <v>112</v>
      </c>
      <c r="BM132" s="131" t="s">
        <v>134</v>
      </c>
    </row>
    <row r="133" spans="2:65" s="1" customFormat="1" ht="16.5" customHeight="1">
      <c r="B133" s="125"/>
      <c r="C133" s="138" t="s">
        <v>121</v>
      </c>
      <c r="D133" s="138" t="s">
        <v>108</v>
      </c>
      <c r="E133" s="139" t="s">
        <v>135</v>
      </c>
      <c r="F133" s="140" t="s">
        <v>136</v>
      </c>
      <c r="G133" s="141" t="s">
        <v>129</v>
      </c>
      <c r="H133" s="142">
        <v>96</v>
      </c>
      <c r="I133" s="142"/>
      <c r="J133" s="142">
        <f>ROUND(I133*H133,3)</f>
        <v>0</v>
      </c>
      <c r="K133" s="126" t="s">
        <v>1</v>
      </c>
      <c r="L133" s="25"/>
      <c r="M133" s="127" t="s">
        <v>1</v>
      </c>
      <c r="N133" s="128" t="s">
        <v>33</v>
      </c>
      <c r="O133" s="129">
        <v>0</v>
      </c>
      <c r="P133" s="129">
        <f>O133*H133</f>
        <v>0</v>
      </c>
      <c r="Q133" s="129">
        <v>0</v>
      </c>
      <c r="R133" s="129">
        <f>Q133*H133</f>
        <v>0</v>
      </c>
      <c r="S133" s="129">
        <v>0</v>
      </c>
      <c r="T133" s="130">
        <f>S133*H133</f>
        <v>0</v>
      </c>
      <c r="AR133" s="131" t="s">
        <v>112</v>
      </c>
      <c r="AT133" s="131" t="s">
        <v>108</v>
      </c>
      <c r="AU133" s="131" t="s">
        <v>75</v>
      </c>
      <c r="AY133" s="13" t="s">
        <v>106</v>
      </c>
      <c r="BE133" s="132">
        <f>IF(N133="základná",J133,0)</f>
        <v>0</v>
      </c>
      <c r="BF133" s="132">
        <f>IF(N133="znížená",J133,0)</f>
        <v>0</v>
      </c>
      <c r="BG133" s="132">
        <f>IF(N133="zákl. prenesená",J133,0)</f>
        <v>0</v>
      </c>
      <c r="BH133" s="132">
        <f>IF(N133="zníž. prenesená",J133,0)</f>
        <v>0</v>
      </c>
      <c r="BI133" s="132">
        <f>IF(N133="nulová",J133,0)</f>
        <v>0</v>
      </c>
      <c r="BJ133" s="13" t="s">
        <v>75</v>
      </c>
      <c r="BK133" s="133">
        <f>ROUND(I133*H133,3)</f>
        <v>0</v>
      </c>
      <c r="BL133" s="13" t="s">
        <v>112</v>
      </c>
      <c r="BM133" s="131" t="s">
        <v>137</v>
      </c>
    </row>
    <row r="134" spans="2:65" s="11" customFormat="1" ht="22.9" customHeight="1">
      <c r="B134" s="114"/>
      <c r="C134" s="143"/>
      <c r="D134" s="144" t="s">
        <v>66</v>
      </c>
      <c r="E134" s="145" t="s">
        <v>122</v>
      </c>
      <c r="F134" s="145" t="s">
        <v>138</v>
      </c>
      <c r="G134" s="143"/>
      <c r="H134" s="143"/>
      <c r="I134" s="143"/>
      <c r="J134" s="146">
        <f>BK134</f>
        <v>0</v>
      </c>
      <c r="L134" s="114"/>
      <c r="M134" s="118"/>
      <c r="P134" s="119">
        <f>SUM(P135:P137)</f>
        <v>0</v>
      </c>
      <c r="R134" s="119">
        <f>SUM(R135:R137)</f>
        <v>0</v>
      </c>
      <c r="T134" s="120">
        <f>SUM(T135:T137)</f>
        <v>0</v>
      </c>
      <c r="AR134" s="115" t="s">
        <v>71</v>
      </c>
      <c r="AT134" s="121" t="s">
        <v>66</v>
      </c>
      <c r="AU134" s="121" t="s">
        <v>71</v>
      </c>
      <c r="AY134" s="115" t="s">
        <v>106</v>
      </c>
      <c r="BK134" s="122">
        <f>SUM(BK135:BK137)</f>
        <v>0</v>
      </c>
    </row>
    <row r="135" spans="2:65" s="1" customFormat="1" ht="24" customHeight="1">
      <c r="B135" s="125"/>
      <c r="C135" s="138" t="s">
        <v>139</v>
      </c>
      <c r="D135" s="138" t="s">
        <v>108</v>
      </c>
      <c r="E135" s="139" t="s">
        <v>140</v>
      </c>
      <c r="F135" s="140" t="s">
        <v>162</v>
      </c>
      <c r="G135" s="141" t="s">
        <v>129</v>
      </c>
      <c r="H135" s="142">
        <v>192</v>
      </c>
      <c r="I135" s="142"/>
      <c r="J135" s="142">
        <f>ROUND(I135*H135,3)</f>
        <v>0</v>
      </c>
      <c r="K135" s="126" t="s">
        <v>1</v>
      </c>
      <c r="L135" s="25"/>
      <c r="M135" s="127" t="s">
        <v>1</v>
      </c>
      <c r="N135" s="128" t="s">
        <v>33</v>
      </c>
      <c r="O135" s="129">
        <v>0</v>
      </c>
      <c r="P135" s="129">
        <f>O135*H135</f>
        <v>0</v>
      </c>
      <c r="Q135" s="129">
        <v>0</v>
      </c>
      <c r="R135" s="129">
        <f>Q135*H135</f>
        <v>0</v>
      </c>
      <c r="S135" s="129">
        <v>0</v>
      </c>
      <c r="T135" s="130">
        <f>S135*H135</f>
        <v>0</v>
      </c>
      <c r="AR135" s="131" t="s">
        <v>112</v>
      </c>
      <c r="AT135" s="131" t="s">
        <v>108</v>
      </c>
      <c r="AU135" s="131" t="s">
        <v>75</v>
      </c>
      <c r="AY135" s="13" t="s">
        <v>106</v>
      </c>
      <c r="BE135" s="132">
        <f>IF(N135="základná",J135,0)</f>
        <v>0</v>
      </c>
      <c r="BF135" s="132">
        <f>IF(N135="znížená",J135,0)</f>
        <v>0</v>
      </c>
      <c r="BG135" s="132">
        <f>IF(N135="zákl. prenesená",J135,0)</f>
        <v>0</v>
      </c>
      <c r="BH135" s="132">
        <f>IF(N135="zníž. prenesená",J135,0)</f>
        <v>0</v>
      </c>
      <c r="BI135" s="132">
        <f>IF(N135="nulová",J135,0)</f>
        <v>0</v>
      </c>
      <c r="BJ135" s="13" t="s">
        <v>75</v>
      </c>
      <c r="BK135" s="133">
        <f>ROUND(I135*H135,3)</f>
        <v>0</v>
      </c>
      <c r="BL135" s="13" t="s">
        <v>112</v>
      </c>
      <c r="BM135" s="131" t="s">
        <v>142</v>
      </c>
    </row>
    <row r="136" spans="2:65" s="1" customFormat="1" ht="24" customHeight="1">
      <c r="B136" s="125"/>
      <c r="C136" s="138" t="s">
        <v>125</v>
      </c>
      <c r="D136" s="138" t="s">
        <v>108</v>
      </c>
      <c r="E136" s="139" t="s">
        <v>143</v>
      </c>
      <c r="F136" s="140" t="s">
        <v>144</v>
      </c>
      <c r="G136" s="141" t="s">
        <v>145</v>
      </c>
      <c r="H136" s="142">
        <v>0.79</v>
      </c>
      <c r="I136" s="142"/>
      <c r="J136" s="142">
        <f>ROUND(I136*H136,3)</f>
        <v>0</v>
      </c>
      <c r="K136" s="126" t="s">
        <v>1</v>
      </c>
      <c r="L136" s="25"/>
      <c r="M136" s="127" t="s">
        <v>1</v>
      </c>
      <c r="N136" s="128" t="s">
        <v>33</v>
      </c>
      <c r="O136" s="129">
        <v>0</v>
      </c>
      <c r="P136" s="129">
        <f>O136*H136</f>
        <v>0</v>
      </c>
      <c r="Q136" s="129">
        <v>0</v>
      </c>
      <c r="R136" s="129">
        <f>Q136*H136</f>
        <v>0</v>
      </c>
      <c r="S136" s="129">
        <v>0</v>
      </c>
      <c r="T136" s="130">
        <f>S136*H136</f>
        <v>0</v>
      </c>
      <c r="AR136" s="131" t="s">
        <v>112</v>
      </c>
      <c r="AT136" s="131" t="s">
        <v>108</v>
      </c>
      <c r="AU136" s="131" t="s">
        <v>75</v>
      </c>
      <c r="AY136" s="13" t="s">
        <v>106</v>
      </c>
      <c r="BE136" s="132">
        <f>IF(N136="základná",J136,0)</f>
        <v>0</v>
      </c>
      <c r="BF136" s="132">
        <f>IF(N136="znížená",J136,0)</f>
        <v>0</v>
      </c>
      <c r="BG136" s="132">
        <f>IF(N136="zákl. prenesená",J136,0)</f>
        <v>0</v>
      </c>
      <c r="BH136" s="132">
        <f>IF(N136="zníž. prenesená",J136,0)</f>
        <v>0</v>
      </c>
      <c r="BI136" s="132">
        <f>IF(N136="nulová",J136,0)</f>
        <v>0</v>
      </c>
      <c r="BJ136" s="13" t="s">
        <v>75</v>
      </c>
      <c r="BK136" s="133">
        <f>ROUND(I136*H136,3)</f>
        <v>0</v>
      </c>
      <c r="BL136" s="13" t="s">
        <v>112</v>
      </c>
      <c r="BM136" s="131" t="s">
        <v>7</v>
      </c>
    </row>
    <row r="137" spans="2:65" s="1" customFormat="1" ht="24" customHeight="1">
      <c r="B137" s="125"/>
      <c r="C137" s="138" t="s">
        <v>146</v>
      </c>
      <c r="D137" s="138" t="s">
        <v>108</v>
      </c>
      <c r="E137" s="139" t="s">
        <v>147</v>
      </c>
      <c r="F137" s="140" t="s">
        <v>148</v>
      </c>
      <c r="G137" s="141" t="s">
        <v>129</v>
      </c>
      <c r="H137" s="142">
        <v>192</v>
      </c>
      <c r="I137" s="142"/>
      <c r="J137" s="142">
        <f>ROUND(I137*H137,3)</f>
        <v>0</v>
      </c>
      <c r="K137" s="126" t="s">
        <v>1</v>
      </c>
      <c r="L137" s="25"/>
      <c r="M137" s="127" t="s">
        <v>1</v>
      </c>
      <c r="N137" s="128" t="s">
        <v>33</v>
      </c>
      <c r="O137" s="129">
        <v>0</v>
      </c>
      <c r="P137" s="129">
        <f>O137*H137</f>
        <v>0</v>
      </c>
      <c r="Q137" s="129">
        <v>0</v>
      </c>
      <c r="R137" s="129">
        <f>Q137*H137</f>
        <v>0</v>
      </c>
      <c r="S137" s="129">
        <v>0</v>
      </c>
      <c r="T137" s="130">
        <f>S137*H137</f>
        <v>0</v>
      </c>
      <c r="AR137" s="131" t="s">
        <v>112</v>
      </c>
      <c r="AT137" s="131" t="s">
        <v>108</v>
      </c>
      <c r="AU137" s="131" t="s">
        <v>75</v>
      </c>
      <c r="AY137" s="13" t="s">
        <v>106</v>
      </c>
      <c r="BE137" s="132">
        <f>IF(N137="základná",J137,0)</f>
        <v>0</v>
      </c>
      <c r="BF137" s="132">
        <f>IF(N137="znížená",J137,0)</f>
        <v>0</v>
      </c>
      <c r="BG137" s="132">
        <f>IF(N137="zákl. prenesená",J137,0)</f>
        <v>0</v>
      </c>
      <c r="BH137" s="132">
        <f>IF(N137="zníž. prenesená",J137,0)</f>
        <v>0</v>
      </c>
      <c r="BI137" s="132">
        <f>IF(N137="nulová",J137,0)</f>
        <v>0</v>
      </c>
      <c r="BJ137" s="13" t="s">
        <v>75</v>
      </c>
      <c r="BK137" s="133">
        <f>ROUND(I137*H137,3)</f>
        <v>0</v>
      </c>
      <c r="BL137" s="13" t="s">
        <v>112</v>
      </c>
      <c r="BM137" s="131" t="s">
        <v>149</v>
      </c>
    </row>
    <row r="138" spans="2:65" s="11" customFormat="1" ht="22.9" customHeight="1">
      <c r="B138" s="114"/>
      <c r="C138" s="143"/>
      <c r="D138" s="144" t="s">
        <v>66</v>
      </c>
      <c r="E138" s="145" t="s">
        <v>139</v>
      </c>
      <c r="F138" s="145" t="s">
        <v>150</v>
      </c>
      <c r="G138" s="143"/>
      <c r="H138" s="143"/>
      <c r="I138" s="143"/>
      <c r="J138" s="146">
        <f>BK138</f>
        <v>0</v>
      </c>
      <c r="L138" s="114"/>
      <c r="M138" s="118"/>
      <c r="P138" s="119">
        <f>P139</f>
        <v>0</v>
      </c>
      <c r="R138" s="119">
        <f>R139</f>
        <v>0</v>
      </c>
      <c r="T138" s="120">
        <f>T139</f>
        <v>0</v>
      </c>
      <c r="AR138" s="115" t="s">
        <v>71</v>
      </c>
      <c r="AT138" s="121" t="s">
        <v>66</v>
      </c>
      <c r="AU138" s="121" t="s">
        <v>71</v>
      </c>
      <c r="AY138" s="115" t="s">
        <v>106</v>
      </c>
      <c r="BK138" s="122">
        <f>BK139</f>
        <v>0</v>
      </c>
    </row>
    <row r="139" spans="2:65" s="1" customFormat="1" ht="24" customHeight="1">
      <c r="B139" s="125"/>
      <c r="C139" s="138" t="s">
        <v>130</v>
      </c>
      <c r="D139" s="138" t="s">
        <v>108</v>
      </c>
      <c r="E139" s="139" t="s">
        <v>151</v>
      </c>
      <c r="F139" s="140" t="s">
        <v>152</v>
      </c>
      <c r="G139" s="141" t="s">
        <v>153</v>
      </c>
      <c r="H139" s="142">
        <v>28</v>
      </c>
      <c r="I139" s="142"/>
      <c r="J139" s="142">
        <f>ROUND(I139*H139,3)</f>
        <v>0</v>
      </c>
      <c r="K139" s="126" t="s">
        <v>1</v>
      </c>
      <c r="L139" s="25"/>
      <c r="M139" s="127" t="s">
        <v>1</v>
      </c>
      <c r="N139" s="128" t="s">
        <v>33</v>
      </c>
      <c r="O139" s="129">
        <v>0</v>
      </c>
      <c r="P139" s="129">
        <f>O139*H139</f>
        <v>0</v>
      </c>
      <c r="Q139" s="129">
        <v>0</v>
      </c>
      <c r="R139" s="129">
        <f>Q139*H139</f>
        <v>0</v>
      </c>
      <c r="S139" s="129">
        <v>0</v>
      </c>
      <c r="T139" s="130">
        <f>S139*H139</f>
        <v>0</v>
      </c>
      <c r="AR139" s="131" t="s">
        <v>112</v>
      </c>
      <c r="AT139" s="131" t="s">
        <v>108</v>
      </c>
      <c r="AU139" s="131" t="s">
        <v>75</v>
      </c>
      <c r="AY139" s="13" t="s">
        <v>106</v>
      </c>
      <c r="BE139" s="132">
        <f>IF(N139="základná",J139,0)</f>
        <v>0</v>
      </c>
      <c r="BF139" s="132">
        <f>IF(N139="znížená",J139,0)</f>
        <v>0</v>
      </c>
      <c r="BG139" s="132">
        <f>IF(N139="zákl. prenesená",J139,0)</f>
        <v>0</v>
      </c>
      <c r="BH139" s="132">
        <f>IF(N139="zníž. prenesená",J139,0)</f>
        <v>0</v>
      </c>
      <c r="BI139" s="132">
        <f>IF(N139="nulová",J139,0)</f>
        <v>0</v>
      </c>
      <c r="BJ139" s="13" t="s">
        <v>75</v>
      </c>
      <c r="BK139" s="133">
        <f>ROUND(I139*H139,3)</f>
        <v>0</v>
      </c>
      <c r="BL139" s="13" t="s">
        <v>112</v>
      </c>
      <c r="BM139" s="131" t="s">
        <v>154</v>
      </c>
    </row>
    <row r="140" spans="2:65" s="11" customFormat="1" ht="22.9" customHeight="1">
      <c r="B140" s="114"/>
      <c r="C140" s="143"/>
      <c r="D140" s="144" t="s">
        <v>66</v>
      </c>
      <c r="E140" s="145" t="s">
        <v>155</v>
      </c>
      <c r="F140" s="145" t="s">
        <v>156</v>
      </c>
      <c r="G140" s="143"/>
      <c r="H140" s="143"/>
      <c r="I140" s="143"/>
      <c r="J140" s="146">
        <f>BK140</f>
        <v>0</v>
      </c>
      <c r="L140" s="114"/>
      <c r="M140" s="118"/>
      <c r="P140" s="119">
        <f>P141</f>
        <v>0</v>
      </c>
      <c r="R140" s="119">
        <f>R141</f>
        <v>0</v>
      </c>
      <c r="T140" s="120">
        <f>T141</f>
        <v>0</v>
      </c>
      <c r="AR140" s="115" t="s">
        <v>71</v>
      </c>
      <c r="AT140" s="121" t="s">
        <v>66</v>
      </c>
      <c r="AU140" s="121" t="s">
        <v>71</v>
      </c>
      <c r="AY140" s="115" t="s">
        <v>106</v>
      </c>
      <c r="BK140" s="122">
        <f>BK141</f>
        <v>0</v>
      </c>
    </row>
    <row r="141" spans="2:65" s="1" customFormat="1" ht="24" customHeight="1">
      <c r="B141" s="125"/>
      <c r="C141" s="138" t="s">
        <v>157</v>
      </c>
      <c r="D141" s="138" t="s">
        <v>108</v>
      </c>
      <c r="E141" s="139" t="s">
        <v>158</v>
      </c>
      <c r="F141" s="140" t="s">
        <v>159</v>
      </c>
      <c r="G141" s="141" t="s">
        <v>145</v>
      </c>
      <c r="H141" s="142">
        <v>141</v>
      </c>
      <c r="I141" s="142"/>
      <c r="J141" s="142">
        <f>ROUND(I141*H141,3)</f>
        <v>0</v>
      </c>
      <c r="K141" s="126" t="s">
        <v>1</v>
      </c>
      <c r="L141" s="25"/>
      <c r="M141" s="134" t="s">
        <v>1</v>
      </c>
      <c r="N141" s="135" t="s">
        <v>33</v>
      </c>
      <c r="O141" s="136">
        <v>0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1" t="s">
        <v>112</v>
      </c>
      <c r="AT141" s="131" t="s">
        <v>108</v>
      </c>
      <c r="AU141" s="131" t="s">
        <v>75</v>
      </c>
      <c r="AY141" s="13" t="s">
        <v>106</v>
      </c>
      <c r="BE141" s="132">
        <f>IF(N141="základná",J141,0)</f>
        <v>0</v>
      </c>
      <c r="BF141" s="132">
        <f>IF(N141="znížená",J141,0)</f>
        <v>0</v>
      </c>
      <c r="BG141" s="132">
        <f>IF(N141="zákl. prenesená",J141,0)</f>
        <v>0</v>
      </c>
      <c r="BH141" s="132">
        <f>IF(N141="zníž. prenesená",J141,0)</f>
        <v>0</v>
      </c>
      <c r="BI141" s="132">
        <f>IF(N141="nulová",J141,0)</f>
        <v>0</v>
      </c>
      <c r="BJ141" s="13" t="s">
        <v>75</v>
      </c>
      <c r="BK141" s="133">
        <f>ROUND(I141*H141,3)</f>
        <v>0</v>
      </c>
      <c r="BL141" s="13" t="s">
        <v>112</v>
      </c>
      <c r="BM141" s="131" t="s">
        <v>160</v>
      </c>
    </row>
    <row r="142" spans="2:65" s="1" customFormat="1" ht="6.95" customHeight="1">
      <c r="B142" s="37"/>
      <c r="C142" s="38"/>
      <c r="D142" s="38"/>
      <c r="E142" s="38"/>
      <c r="F142" s="38"/>
      <c r="G142" s="38"/>
      <c r="H142" s="38"/>
      <c r="I142" s="38"/>
      <c r="J142" s="38"/>
      <c r="K142" s="38"/>
      <c r="L142" s="25"/>
    </row>
  </sheetData>
  <autoFilter ref="C121:K14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1 - 1 - Prístupová cesta ...</vt:lpstr>
      <vt:lpstr>2 - 2 - Chodník</vt:lpstr>
      <vt:lpstr>'1 - 1 - Prístupová cesta ...'!Názvy_tlače</vt:lpstr>
      <vt:lpstr>'2 - 2 - Chodník'!Názvy_tlače</vt:lpstr>
      <vt:lpstr>'Rekapitulácia stavby'!Názvy_tlače</vt:lpstr>
      <vt:lpstr>'1 - 1 - Prístupová cesta ...'!Oblasť_tlače</vt:lpstr>
      <vt:lpstr>'2 - 2 - Chodník'!Oblasť_tlače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Lubos-PC\Lubos</dc:creator>
  <cp:lastModifiedBy>user</cp:lastModifiedBy>
  <cp:lastPrinted>2019-04-09T08:29:32Z</cp:lastPrinted>
  <dcterms:created xsi:type="dcterms:W3CDTF">2019-04-05T20:01:22Z</dcterms:created>
  <dcterms:modified xsi:type="dcterms:W3CDTF">2019-04-23T12:58:14Z</dcterms:modified>
</cp:coreProperties>
</file>