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Rekapitulácia stavby" sheetId="1" r:id="rId1"/>
    <sheet name="1 - Verejné osvetlenie" sheetId="2" r:id="rId2"/>
    <sheet name="2 - Vodovod" sheetId="3" r:id="rId3"/>
  </sheets>
  <definedNames>
    <definedName name="_xlnm._FilterDatabase" localSheetId="1" hidden="1">'1 - Verejné osvetlenie'!$C$119:$K$157</definedName>
    <definedName name="_xlnm._FilterDatabase" localSheetId="2" hidden="1">'2 - Vodovod'!$C$115:$K$128</definedName>
    <definedName name="_xlnm.Print_Titles" localSheetId="1">'1 - Verejné osvetlenie'!$119:$119</definedName>
    <definedName name="_xlnm.Print_Titles" localSheetId="2">'2 - Vodovod'!$115:$115</definedName>
    <definedName name="_xlnm.Print_Titles" localSheetId="0">'Rekapitulácia stavby'!$92:$92</definedName>
    <definedName name="_xlnm.Print_Area" localSheetId="1">'1 - Verejné osvetlenie'!$C$4:$J$76,'1 - Verejné osvetlenie'!$C$82:$J$101,'1 - Verejné osvetlenie'!$C$107:$K$157</definedName>
    <definedName name="_xlnm.Print_Area" localSheetId="2">'2 - Vodovod'!$C$4:$J$76,'2 - Vodovod'!$C$82:$J$97,'2 - Vodovod'!$C$103:$K$128</definedName>
    <definedName name="_xlnm.Print_Area" localSheetId="0">'Rekapitulácia stavby'!$D$4:$AO$76,'Rekapitulácia stavby'!$C$82:$AQ$97</definedName>
  </definedNames>
  <calcPr calcId="181029"/>
</workbook>
</file>

<file path=xl/calcChain.xml><?xml version="1.0" encoding="utf-8"?>
<calcChain xmlns="http://schemas.openxmlformats.org/spreadsheetml/2006/main">
  <c r="P117" i="3" l="1"/>
  <c r="P116" i="3" s="1"/>
  <c r="R117" i="3"/>
  <c r="T117" i="3"/>
  <c r="T116" i="3" s="1"/>
  <c r="P118" i="3"/>
  <c r="R118" i="3"/>
  <c r="T118" i="3"/>
  <c r="P119" i="3"/>
  <c r="R119" i="3"/>
  <c r="T119" i="3"/>
  <c r="P120" i="3"/>
  <c r="R120" i="3"/>
  <c r="T120" i="3"/>
  <c r="P121" i="3"/>
  <c r="R121" i="3"/>
  <c r="T121" i="3"/>
  <c r="P122" i="3"/>
  <c r="R122" i="3"/>
  <c r="T122" i="3"/>
  <c r="P123" i="3"/>
  <c r="R123" i="3"/>
  <c r="T123" i="3"/>
  <c r="P124" i="3"/>
  <c r="R124" i="3"/>
  <c r="R116" i="3" s="1"/>
  <c r="T124" i="3"/>
  <c r="P125" i="3"/>
  <c r="R125" i="3"/>
  <c r="T125" i="3"/>
  <c r="P126" i="3"/>
  <c r="R126" i="3"/>
  <c r="T126" i="3"/>
  <c r="P127" i="3"/>
  <c r="R127" i="3"/>
  <c r="T127" i="3"/>
  <c r="P128" i="3"/>
  <c r="R128" i="3"/>
  <c r="T128" i="3"/>
  <c r="J146" i="2" l="1"/>
  <c r="J147" i="2"/>
  <c r="J148" i="2"/>
  <c r="J149" i="2"/>
  <c r="J150" i="2"/>
  <c r="J151" i="2"/>
  <c r="J152" i="2"/>
  <c r="J153" i="2"/>
  <c r="J154" i="2"/>
  <c r="J155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18" i="3" l="1"/>
  <c r="J119" i="3"/>
  <c r="J120" i="3"/>
  <c r="J121" i="3"/>
  <c r="J122" i="3"/>
  <c r="J123" i="3"/>
  <c r="J124" i="3"/>
  <c r="J125" i="3"/>
  <c r="J126" i="3"/>
  <c r="J127" i="3"/>
  <c r="J128" i="3"/>
  <c r="J117" i="3"/>
  <c r="J157" i="2" l="1"/>
  <c r="J156" i="2" s="1"/>
  <c r="J145" i="2"/>
  <c r="J144" i="2" s="1"/>
  <c r="J122" i="2"/>
  <c r="J123" i="2"/>
  <c r="J121" i="2" l="1"/>
  <c r="BK133" i="2"/>
  <c r="J37" i="3" l="1"/>
  <c r="J36" i="3"/>
  <c r="AY96" i="1" s="1"/>
  <c r="J35" i="3"/>
  <c r="AX96" i="1" s="1"/>
  <c r="BI128" i="3"/>
  <c r="BH128" i="3"/>
  <c r="BG128" i="3"/>
  <c r="BE128" i="3"/>
  <c r="BK128" i="3"/>
  <c r="BF128" i="3"/>
  <c r="BI127" i="3"/>
  <c r="BH127" i="3"/>
  <c r="BG127" i="3"/>
  <c r="BE127" i="3"/>
  <c r="BK127" i="3"/>
  <c r="BF127" i="3"/>
  <c r="BI126" i="3"/>
  <c r="BH126" i="3"/>
  <c r="BG126" i="3"/>
  <c r="BE126" i="3"/>
  <c r="BK126" i="3"/>
  <c r="BF126" i="3"/>
  <c r="BI125" i="3"/>
  <c r="BH125" i="3"/>
  <c r="BG125" i="3"/>
  <c r="BE125" i="3"/>
  <c r="BK125" i="3"/>
  <c r="BF125" i="3"/>
  <c r="BI124" i="3"/>
  <c r="BH124" i="3"/>
  <c r="BG124" i="3"/>
  <c r="BE124" i="3"/>
  <c r="BK124" i="3"/>
  <c r="BF124" i="3"/>
  <c r="BI123" i="3"/>
  <c r="BH123" i="3"/>
  <c r="BG123" i="3"/>
  <c r="BE123" i="3"/>
  <c r="BK123" i="3"/>
  <c r="BF123" i="3"/>
  <c r="BI122" i="3"/>
  <c r="BH122" i="3"/>
  <c r="BG122" i="3"/>
  <c r="BE122" i="3"/>
  <c r="BK122" i="3"/>
  <c r="BF122" i="3"/>
  <c r="BI121" i="3"/>
  <c r="BH121" i="3"/>
  <c r="BG121" i="3"/>
  <c r="BE121" i="3"/>
  <c r="BK121" i="3"/>
  <c r="BF121" i="3"/>
  <c r="BI120" i="3"/>
  <c r="BH120" i="3"/>
  <c r="BG120" i="3"/>
  <c r="BE120" i="3"/>
  <c r="BK120" i="3"/>
  <c r="BF120" i="3"/>
  <c r="BI119" i="3"/>
  <c r="BH119" i="3"/>
  <c r="BG119" i="3"/>
  <c r="BE119" i="3"/>
  <c r="BK119" i="3"/>
  <c r="BF119" i="3"/>
  <c r="BI118" i="3"/>
  <c r="BH118" i="3"/>
  <c r="BG118" i="3"/>
  <c r="BE118" i="3"/>
  <c r="BK118" i="3"/>
  <c r="BF118" i="3"/>
  <c r="BI117" i="3"/>
  <c r="BH117" i="3"/>
  <c r="BG117" i="3"/>
  <c r="BE117" i="3"/>
  <c r="BK117" i="3"/>
  <c r="BF117" i="3"/>
  <c r="F110" i="3"/>
  <c r="E108" i="3"/>
  <c r="F89" i="3"/>
  <c r="E87" i="3"/>
  <c r="J24" i="3"/>
  <c r="E24" i="3"/>
  <c r="J113" i="3" s="1"/>
  <c r="J23" i="3"/>
  <c r="J21" i="3"/>
  <c r="E21" i="3"/>
  <c r="J112" i="3" s="1"/>
  <c r="J20" i="3"/>
  <c r="J18" i="3"/>
  <c r="E18" i="3"/>
  <c r="F113" i="3" s="1"/>
  <c r="J17" i="3"/>
  <c r="J15" i="3"/>
  <c r="E15" i="3"/>
  <c r="F112" i="3" s="1"/>
  <c r="J14" i="3"/>
  <c r="E7" i="3"/>
  <c r="E106" i="3" s="1"/>
  <c r="J37" i="2"/>
  <c r="J36" i="2"/>
  <c r="AY95" i="1" s="1"/>
  <c r="J35" i="2"/>
  <c r="AX95" i="1" s="1"/>
  <c r="BI157" i="2"/>
  <c r="BH157" i="2"/>
  <c r="BG157" i="2"/>
  <c r="BE157" i="2"/>
  <c r="T157" i="2"/>
  <c r="T156" i="2" s="1"/>
  <c r="R157" i="2"/>
  <c r="R156" i="2" s="1"/>
  <c r="P157" i="2"/>
  <c r="P156" i="2" s="1"/>
  <c r="BK157" i="2"/>
  <c r="BK156" i="2" s="1"/>
  <c r="J100" i="2" s="1"/>
  <c r="BF157" i="2"/>
  <c r="BI155" i="2"/>
  <c r="BH155" i="2"/>
  <c r="BG155" i="2"/>
  <c r="BE155" i="2"/>
  <c r="T155" i="2"/>
  <c r="R155" i="2"/>
  <c r="P155" i="2"/>
  <c r="BK155" i="2"/>
  <c r="BF155" i="2"/>
  <c r="BI154" i="2"/>
  <c r="BH154" i="2"/>
  <c r="BG154" i="2"/>
  <c r="BE154" i="2"/>
  <c r="T154" i="2"/>
  <c r="R154" i="2"/>
  <c r="P154" i="2"/>
  <c r="BK154" i="2"/>
  <c r="BF154" i="2"/>
  <c r="BI153" i="2"/>
  <c r="BH153" i="2"/>
  <c r="BG153" i="2"/>
  <c r="BE153" i="2"/>
  <c r="T153" i="2"/>
  <c r="R153" i="2"/>
  <c r="P153" i="2"/>
  <c r="BK153" i="2"/>
  <c r="BF153" i="2"/>
  <c r="BI152" i="2"/>
  <c r="BH152" i="2"/>
  <c r="BG152" i="2"/>
  <c r="BE152" i="2"/>
  <c r="T152" i="2"/>
  <c r="R152" i="2"/>
  <c r="P152" i="2"/>
  <c r="BK152" i="2"/>
  <c r="BF152" i="2"/>
  <c r="BI151" i="2"/>
  <c r="BH151" i="2"/>
  <c r="BG151" i="2"/>
  <c r="BE151" i="2"/>
  <c r="T151" i="2"/>
  <c r="R151" i="2"/>
  <c r="P151" i="2"/>
  <c r="BK151" i="2"/>
  <c r="BF151" i="2"/>
  <c r="BI150" i="2"/>
  <c r="BH150" i="2"/>
  <c r="BG150" i="2"/>
  <c r="BE150" i="2"/>
  <c r="T150" i="2"/>
  <c r="R150" i="2"/>
  <c r="P150" i="2"/>
  <c r="BK150" i="2"/>
  <c r="BF150" i="2"/>
  <c r="BI149" i="2"/>
  <c r="BH149" i="2"/>
  <c r="BG149" i="2"/>
  <c r="BE149" i="2"/>
  <c r="T149" i="2"/>
  <c r="R149" i="2"/>
  <c r="P149" i="2"/>
  <c r="BK149" i="2"/>
  <c r="BF149" i="2"/>
  <c r="BI148" i="2"/>
  <c r="BH148" i="2"/>
  <c r="BG148" i="2"/>
  <c r="BE148" i="2"/>
  <c r="T148" i="2"/>
  <c r="R148" i="2"/>
  <c r="P148" i="2"/>
  <c r="BK148" i="2"/>
  <c r="BF148" i="2"/>
  <c r="BI147" i="2"/>
  <c r="BH147" i="2"/>
  <c r="BG147" i="2"/>
  <c r="BE147" i="2"/>
  <c r="T147" i="2"/>
  <c r="R147" i="2"/>
  <c r="P147" i="2"/>
  <c r="BK147" i="2"/>
  <c r="BF147" i="2"/>
  <c r="BI146" i="2"/>
  <c r="BH146" i="2"/>
  <c r="BG146" i="2"/>
  <c r="BE146" i="2"/>
  <c r="T146" i="2"/>
  <c r="R146" i="2"/>
  <c r="P146" i="2"/>
  <c r="BK146" i="2"/>
  <c r="BF146" i="2"/>
  <c r="BI145" i="2"/>
  <c r="BH145" i="2"/>
  <c r="BG145" i="2"/>
  <c r="BE145" i="2"/>
  <c r="T145" i="2"/>
  <c r="R145" i="2"/>
  <c r="P145" i="2"/>
  <c r="BK145" i="2"/>
  <c r="BF145" i="2"/>
  <c r="BI143" i="2"/>
  <c r="BH143" i="2"/>
  <c r="BG143" i="2"/>
  <c r="BE143" i="2"/>
  <c r="T143" i="2"/>
  <c r="R143" i="2"/>
  <c r="P143" i="2"/>
  <c r="BK143" i="2"/>
  <c r="BF143" i="2"/>
  <c r="BI142" i="2"/>
  <c r="BH142" i="2"/>
  <c r="BG142" i="2"/>
  <c r="BE142" i="2"/>
  <c r="T142" i="2"/>
  <c r="R142" i="2"/>
  <c r="P142" i="2"/>
  <c r="BK142" i="2"/>
  <c r="BF142" i="2"/>
  <c r="BI141" i="2"/>
  <c r="BH141" i="2"/>
  <c r="BG141" i="2"/>
  <c r="BE141" i="2"/>
  <c r="T141" i="2"/>
  <c r="R141" i="2"/>
  <c r="P141" i="2"/>
  <c r="BK141" i="2"/>
  <c r="BF141" i="2"/>
  <c r="BI140" i="2"/>
  <c r="BH140" i="2"/>
  <c r="BG140" i="2"/>
  <c r="BE140" i="2"/>
  <c r="T140" i="2"/>
  <c r="R140" i="2"/>
  <c r="P140" i="2"/>
  <c r="BK140" i="2"/>
  <c r="BF140" i="2"/>
  <c r="BI139" i="2"/>
  <c r="BH139" i="2"/>
  <c r="BG139" i="2"/>
  <c r="BE139" i="2"/>
  <c r="T139" i="2"/>
  <c r="R139" i="2"/>
  <c r="P139" i="2"/>
  <c r="BK139" i="2"/>
  <c r="BF139" i="2"/>
  <c r="BI138" i="2"/>
  <c r="BH138" i="2"/>
  <c r="BG138" i="2"/>
  <c r="BE138" i="2"/>
  <c r="T138" i="2"/>
  <c r="R138" i="2"/>
  <c r="P138" i="2"/>
  <c r="BK138" i="2"/>
  <c r="BF138" i="2"/>
  <c r="BI137" i="2"/>
  <c r="BH137" i="2"/>
  <c r="BG137" i="2"/>
  <c r="BE137" i="2"/>
  <c r="T137" i="2"/>
  <c r="R137" i="2"/>
  <c r="P137" i="2"/>
  <c r="BK137" i="2"/>
  <c r="BF137" i="2"/>
  <c r="BI136" i="2"/>
  <c r="BH136" i="2"/>
  <c r="BG136" i="2"/>
  <c r="BE136" i="2"/>
  <c r="T136" i="2"/>
  <c r="R136" i="2"/>
  <c r="P136" i="2"/>
  <c r="BK136" i="2"/>
  <c r="BF136" i="2"/>
  <c r="BI135" i="2"/>
  <c r="BH135" i="2"/>
  <c r="BG135" i="2"/>
  <c r="BE135" i="2"/>
  <c r="T135" i="2"/>
  <c r="R135" i="2"/>
  <c r="P135" i="2"/>
  <c r="BK135" i="2"/>
  <c r="BF135" i="2"/>
  <c r="BI132" i="2"/>
  <c r="BH132" i="2"/>
  <c r="BG132" i="2"/>
  <c r="BE132" i="2"/>
  <c r="T132" i="2"/>
  <c r="R132" i="2"/>
  <c r="P132" i="2"/>
  <c r="BK132" i="2"/>
  <c r="BF132" i="2"/>
  <c r="BI131" i="2"/>
  <c r="BH131" i="2"/>
  <c r="BG131" i="2"/>
  <c r="BE131" i="2"/>
  <c r="T131" i="2"/>
  <c r="R131" i="2"/>
  <c r="P131" i="2"/>
  <c r="BK131" i="2"/>
  <c r="BF131" i="2"/>
  <c r="BI130" i="2"/>
  <c r="BH130" i="2"/>
  <c r="BG130" i="2"/>
  <c r="BE130" i="2"/>
  <c r="T130" i="2"/>
  <c r="R130" i="2"/>
  <c r="P130" i="2"/>
  <c r="BK130" i="2"/>
  <c r="BF130" i="2"/>
  <c r="BI129" i="2"/>
  <c r="BH129" i="2"/>
  <c r="BG129" i="2"/>
  <c r="BE129" i="2"/>
  <c r="T129" i="2"/>
  <c r="R129" i="2"/>
  <c r="P129" i="2"/>
  <c r="BK129" i="2"/>
  <c r="BF129" i="2"/>
  <c r="BI128" i="2"/>
  <c r="BH128" i="2"/>
  <c r="BG128" i="2"/>
  <c r="BE128" i="2"/>
  <c r="T128" i="2"/>
  <c r="R128" i="2"/>
  <c r="P128" i="2"/>
  <c r="BK128" i="2"/>
  <c r="BF128" i="2"/>
  <c r="BI127" i="2"/>
  <c r="BH127" i="2"/>
  <c r="BG127" i="2"/>
  <c r="BE127" i="2"/>
  <c r="T127" i="2"/>
  <c r="R127" i="2"/>
  <c r="P127" i="2"/>
  <c r="BK127" i="2"/>
  <c r="BF127" i="2"/>
  <c r="BI126" i="2"/>
  <c r="BH126" i="2"/>
  <c r="BG126" i="2"/>
  <c r="BE126" i="2"/>
  <c r="T126" i="2"/>
  <c r="R126" i="2"/>
  <c r="P126" i="2"/>
  <c r="BK126" i="2"/>
  <c r="BF126" i="2"/>
  <c r="BI125" i="2"/>
  <c r="BH125" i="2"/>
  <c r="BG125" i="2"/>
  <c r="BE125" i="2"/>
  <c r="T125" i="2"/>
  <c r="R125" i="2"/>
  <c r="P125" i="2"/>
  <c r="BK125" i="2"/>
  <c r="BF125" i="2"/>
  <c r="BI124" i="2"/>
  <c r="BH124" i="2"/>
  <c r="BG124" i="2"/>
  <c r="BE124" i="2"/>
  <c r="T124" i="2"/>
  <c r="R124" i="2"/>
  <c r="P124" i="2"/>
  <c r="BK124" i="2"/>
  <c r="BF124" i="2"/>
  <c r="BI123" i="2"/>
  <c r="BH123" i="2"/>
  <c r="BG123" i="2"/>
  <c r="BE123" i="2"/>
  <c r="T123" i="2"/>
  <c r="R123" i="2"/>
  <c r="P123" i="2"/>
  <c r="BK123" i="2"/>
  <c r="BF123" i="2"/>
  <c r="F114" i="2"/>
  <c r="E112" i="2"/>
  <c r="F89" i="2"/>
  <c r="E87" i="2"/>
  <c r="J24" i="2"/>
  <c r="E24" i="2"/>
  <c r="J117" i="2" s="1"/>
  <c r="J23" i="2"/>
  <c r="J21" i="2"/>
  <c r="E21" i="2"/>
  <c r="J91" i="2" s="1"/>
  <c r="J20" i="2"/>
  <c r="J18" i="2"/>
  <c r="E18" i="2"/>
  <c r="F117" i="2" s="1"/>
  <c r="J17" i="2"/>
  <c r="J15" i="2"/>
  <c r="E15" i="2"/>
  <c r="F91" i="2" s="1"/>
  <c r="J14" i="2"/>
  <c r="J114" i="2"/>
  <c r="E7" i="2"/>
  <c r="E110" i="2" s="1"/>
  <c r="AS94" i="1"/>
  <c r="L90" i="1"/>
  <c r="AM90" i="1"/>
  <c r="AM89" i="1"/>
  <c r="L89" i="1"/>
  <c r="L87" i="1"/>
  <c r="L85" i="1"/>
  <c r="L84" i="1"/>
  <c r="E85" i="3" l="1"/>
  <c r="AU96" i="1"/>
  <c r="F36" i="3"/>
  <c r="BC96" i="1" s="1"/>
  <c r="F37" i="3"/>
  <c r="BD96" i="1" s="1"/>
  <c r="J33" i="3"/>
  <c r="AV96" i="1" s="1"/>
  <c r="F35" i="3"/>
  <c r="BB96" i="1" s="1"/>
  <c r="BK116" i="3"/>
  <c r="J116" i="3" s="1"/>
  <c r="J96" i="3" s="1"/>
  <c r="F34" i="3"/>
  <c r="BA96" i="1" s="1"/>
  <c r="J34" i="3"/>
  <c r="AW96" i="1" s="1"/>
  <c r="F92" i="3"/>
  <c r="J92" i="3"/>
  <c r="F92" i="2"/>
  <c r="P122" i="2"/>
  <c r="J89" i="2"/>
  <c r="R144" i="2"/>
  <c r="F37" i="2"/>
  <c r="BD95" i="1" s="1"/>
  <c r="F36" i="2"/>
  <c r="BC95" i="1" s="1"/>
  <c r="J33" i="2"/>
  <c r="AV95" i="1" s="1"/>
  <c r="F35" i="2"/>
  <c r="BB95" i="1" s="1"/>
  <c r="T122" i="2"/>
  <c r="T144" i="2"/>
  <c r="P144" i="2"/>
  <c r="F116" i="2"/>
  <c r="J116" i="2"/>
  <c r="BK122" i="2"/>
  <c r="J98" i="2" s="1"/>
  <c r="E85" i="2"/>
  <c r="R122" i="2"/>
  <c r="BK144" i="2"/>
  <c r="J99" i="2" s="1"/>
  <c r="J34" i="2"/>
  <c r="AW95" i="1" s="1"/>
  <c r="F34" i="2"/>
  <c r="BA95" i="1" s="1"/>
  <c r="F91" i="3"/>
  <c r="J91" i="3"/>
  <c r="F33" i="2"/>
  <c r="AZ95" i="1" s="1"/>
  <c r="F33" i="3"/>
  <c r="AZ96" i="1" s="1"/>
  <c r="J92" i="2"/>
  <c r="BC94" i="1" l="1"/>
  <c r="AY94" i="1" s="1"/>
  <c r="J30" i="3"/>
  <c r="J39" i="3" s="1"/>
  <c r="AT96" i="1"/>
  <c r="BD94" i="1"/>
  <c r="W33" i="1" s="1"/>
  <c r="BB94" i="1"/>
  <c r="W31" i="1" s="1"/>
  <c r="BA94" i="1"/>
  <c r="AW94" i="1" s="1"/>
  <c r="AK30" i="1" s="1"/>
  <c r="AZ94" i="1"/>
  <c r="W29" i="1" s="1"/>
  <c r="R121" i="2"/>
  <c r="R120" i="2" s="1"/>
  <c r="T121" i="2"/>
  <c r="T120" i="2" s="1"/>
  <c r="AT95" i="1"/>
  <c r="P121" i="2"/>
  <c r="P120" i="2" s="1"/>
  <c r="AU95" i="1" s="1"/>
  <c r="AU94" i="1" s="1"/>
  <c r="BK121" i="2"/>
  <c r="AG96" i="1" l="1"/>
  <c r="AN96" i="1" s="1"/>
  <c r="W32" i="1"/>
  <c r="AV94" i="1"/>
  <c r="AT94" i="1" s="1"/>
  <c r="AX94" i="1"/>
  <c r="W30" i="1"/>
  <c r="J97" i="2"/>
  <c r="J120" i="2"/>
  <c r="BK120" i="2"/>
  <c r="AK29" i="1" l="1"/>
  <c r="J96" i="2"/>
  <c r="J30" i="2"/>
  <c r="J39" i="2" s="1"/>
  <c r="AG95" i="1" l="1"/>
  <c r="AN95" i="1" s="1"/>
  <c r="AG94" i="1" l="1"/>
  <c r="AK26" i="1" s="1"/>
  <c r="AK35" i="1" s="1"/>
  <c r="AN94" i="1" l="1"/>
</calcChain>
</file>

<file path=xl/sharedStrings.xml><?xml version="1.0" encoding="utf-8"?>
<sst xmlns="http://schemas.openxmlformats.org/spreadsheetml/2006/main" count="998" uniqueCount="243">
  <si>
    <t>Export Komplet</t>
  </si>
  <si>
    <t/>
  </si>
  <si>
    <t>2.0</t>
  </si>
  <si>
    <t>False</t>
  </si>
  <si>
    <t>{881b6d17-ef7d-4c60-a8f3-362a613220d4}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</si>
  <si>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</si>
  <si>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</si>
  <si>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</si>
  <si>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</si>
  <si>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</si>
  <si>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</si>
  <si>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IMPORT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</si>
  <si>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</si>
  <si>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</si>
  <si>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</si>
  <si>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</si>
  <si>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</si>
  <si>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</si>
  <si>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</si>
  <si>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</si>
  <si>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</si>
  <si>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</si>
  <si>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</si>
  <si>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</si>
  <si>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</si>
  <si>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</si>
  <si>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</si>
  <si>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</si>
  <si>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</si>
  <si>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</si>
  <si>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</si>
  <si>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</si>
  <si>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</si>
  <si>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</si>
  <si>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</si>
  <si>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</si>
  <si>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</si>
  <si>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</si>
  <si>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</si>
  <si>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</si>
  <si>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</si>
  <si>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</si>
  <si>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</si>
  <si>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</si>
  <si>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</si>
  <si>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</si>
  <si>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</si>
  <si>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</si>
  <si>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</si>
  <si>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</si>
  <si>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</si>
  <si>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</si>
  <si>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</si>
  <si>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</si>
  <si>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</si>
  <si>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</si>
  <si>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</si>
  <si>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</si>
  <si>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</si>
  <si>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</si>
  <si>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</si>
  <si>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</si>
  <si>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</si>
  <si>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</si>
  <si>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</si>
  <si>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</si>
  <si>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</si>
  <si>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</si>
  <si>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</si>
  <si>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{00000000-0000-0000-0000-000000000000}</t>
  </si>
  <si>
    <t>/</t>
  </si>
  <si>
    <t>1</t>
  </si>
  <si>
    <t>Verejné osvetlenie</t>
  </si>
  <si>
    <t>STA</t>
  </si>
  <si>
    <t>{650b2993-6f2b-4abe-bc36-6b798600648d}</t>
  </si>
  <si>
    <t>2</t>
  </si>
  <si>
    <t>Vodovod</t>
  </si>
  <si>
    <t>{40a241c1-2737-46ed-a67c-ca3e87f7ab30}</t>
  </si>
  <si>
    <t>KRYCÍ LIST ROZPOČTU</t>
  </si>
  <si>
    <t>Objekt:</t>
  </si>
  <si>
    <t>1 - Verejné osvetlenie</t>
  </si>
  <si>
    <t>REKAPITULÁCIA ROZPOČTU</t>
  </si>
  <si>
    <t>Kód dielu - Popis</t>
  </si>
  <si>
    <t>Cena celkom [EUR]</t>
  </si>
  <si>
    <t>Náklady z rozpočtu</t>
  </si>
  <si>
    <t>-1</t>
  </si>
  <si>
    <t>M - Práce a dodávky M</t>
  </si>
  <si>
    <t xml:space="preserve">    21-M - Elektromontáže</t>
  </si>
  <si>
    <t xml:space="preserve">    46-M - Zemné práce pri extr.mont.prácach</t>
  </si>
  <si>
    <t xml:space="preserve">    95-M - Revízie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</si>
  <si>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</si>
  <si>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</si>
  <si>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</si>
  <si>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</si>
  <si>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</si>
  <si>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</si>
  <si>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</si>
  <si>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</si>
  <si>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</si>
  <si>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</si>
  <si>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</si>
  <si>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</si>
  <si>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K</t>
  </si>
  <si>
    <t>3</t>
  </si>
  <si>
    <t>4</t>
  </si>
  <si>
    <t>ROZPOCET</t>
  </si>
  <si>
    <t>M</t>
  </si>
  <si>
    <t>Práce a dodávky M</t>
  </si>
  <si>
    <t>21-M</t>
  </si>
  <si>
    <t>Elektromontáže</t>
  </si>
  <si>
    <t>210202010-1</t>
  </si>
  <si>
    <t>Svietidlo výbojkové</t>
  </si>
  <si>
    <t>ks</t>
  </si>
  <si>
    <t>8</t>
  </si>
  <si>
    <t>6</t>
  </si>
  <si>
    <t>3480148601</t>
  </si>
  <si>
    <t>210204011-2</t>
  </si>
  <si>
    <t>Osvetľovací stožiar - oceľový do dľžky 12 m</t>
  </si>
  <si>
    <t>10</t>
  </si>
  <si>
    <t>5</t>
  </si>
  <si>
    <t>3160116203</t>
  </si>
  <si>
    <t>Stožiar STK 60/50/3 kuželový pozink.</t>
  </si>
  <si>
    <t>12</t>
  </si>
  <si>
    <t>210204203</t>
  </si>
  <si>
    <t>Elektrovýstroj stožiara 3 okruhy</t>
  </si>
  <si>
    <t>14</t>
  </si>
  <si>
    <t>7</t>
  </si>
  <si>
    <t>3450662101</t>
  </si>
  <si>
    <t>Rozvodnica EKM-2020-2D1-B vrátane poistiek</t>
  </si>
  <si>
    <t>16</t>
  </si>
  <si>
    <t>210220021</t>
  </si>
  <si>
    <t>Uzemňovacie vedenie v zemi včít. svoriek,prepojenia, izolácie spojov FeZn do 120 mm2</t>
  </si>
  <si>
    <t>m</t>
  </si>
  <si>
    <t>18</t>
  </si>
  <si>
    <t>9</t>
  </si>
  <si>
    <t>3540406300</t>
  </si>
  <si>
    <t>HR-Svorka SP 1</t>
  </si>
  <si>
    <t>3540406700</t>
  </si>
  <si>
    <t>HR-Svorka SR 03</t>
  </si>
  <si>
    <t>22</t>
  </si>
  <si>
    <t>11</t>
  </si>
  <si>
    <t>3544112000</t>
  </si>
  <si>
    <t>Páska uzemňovacia 30x4 mm</t>
  </si>
  <si>
    <t>kg</t>
  </si>
  <si>
    <t>24</t>
  </si>
  <si>
    <t>210270801</t>
  </si>
  <si>
    <t>Označovací káblový štítok z PVC rozmer 4x8cm(15-22 znak.)</t>
  </si>
  <si>
    <t>26</t>
  </si>
  <si>
    <t>13</t>
  </si>
  <si>
    <t>5628900000</t>
  </si>
  <si>
    <t>Štítok na označenie káblového vývodu</t>
  </si>
  <si>
    <t>28</t>
  </si>
  <si>
    <t>210810045</t>
  </si>
  <si>
    <t>Silový kábel 750 - 1000 V /mm2/ pevne uložený CYKY-CYKYm 750 V 3x1.5</t>
  </si>
  <si>
    <t>30</t>
  </si>
  <si>
    <t>3410106300</t>
  </si>
  <si>
    <t>Kábel silový medený CYKY  3Cx01,5</t>
  </si>
  <si>
    <t>32</t>
  </si>
  <si>
    <t>210901045</t>
  </si>
  <si>
    <t>Silový kábel 750-1000 V (v mm2) pevne uložený AYKY 750 V 4x16</t>
  </si>
  <si>
    <t>34</t>
  </si>
  <si>
    <t>3410205600</t>
  </si>
  <si>
    <t>Kábel silový hliníkový AYKY 4Bx16</t>
  </si>
  <si>
    <t>36</t>
  </si>
  <si>
    <t>Doprava</t>
  </si>
  <si>
    <t>%</t>
  </si>
  <si>
    <t>38</t>
  </si>
  <si>
    <t>MP</t>
  </si>
  <si>
    <t>Prenájom montážnej plošiny</t>
  </si>
  <si>
    <t>hod.</t>
  </si>
  <si>
    <t>40</t>
  </si>
  <si>
    <t>PM</t>
  </si>
  <si>
    <t>Podružný materiál</t>
  </si>
  <si>
    <t>42</t>
  </si>
  <si>
    <t>46-M</t>
  </si>
  <si>
    <t>Zemné práce pri extr.mont.prácach</t>
  </si>
  <si>
    <t>460050701</t>
  </si>
  <si>
    <t>Výkop ryhy v zemine triedy 3</t>
  </si>
  <si>
    <t>44</t>
  </si>
  <si>
    <t>m3</t>
  </si>
  <si>
    <t>460050703</t>
  </si>
  <si>
    <t>Výkop jamy pre stožiar verejného osvetlenia do 2 m3 vrátane, ručný výkop v zemine triedy 3</t>
  </si>
  <si>
    <t>50</t>
  </si>
  <si>
    <t>460080002</t>
  </si>
  <si>
    <t>Základ z prostého betónu s dopravou zmesi a betonážou do debnenia</t>
  </si>
  <si>
    <t>52</t>
  </si>
  <si>
    <t>5893232300</t>
  </si>
  <si>
    <t>C 12/15 PCSP DO 22MM ZP 10-60MM</t>
  </si>
  <si>
    <t>54</t>
  </si>
  <si>
    <t>6051019200</t>
  </si>
  <si>
    <t>PVC rúra D=300mm - dĺžka 1m</t>
  </si>
  <si>
    <t>56</t>
  </si>
  <si>
    <t>460490012</t>
  </si>
  <si>
    <t>Rozvinutie a uloženie výstražnej fólie z PVC do ryhy,šírka 33 cm</t>
  </si>
  <si>
    <t>58</t>
  </si>
  <si>
    <t>2830002000</t>
  </si>
  <si>
    <t>Fólia červená v m</t>
  </si>
  <si>
    <t>60</t>
  </si>
  <si>
    <t>460510035</t>
  </si>
  <si>
    <t>Úplné zriadenie a osadenie káblového priestupu z polypropylénových rúr do D 63 bez zemných prác</t>
  </si>
  <si>
    <t>62</t>
  </si>
  <si>
    <t>2861133602</t>
  </si>
  <si>
    <t>Rúra FXKV 63</t>
  </si>
  <si>
    <t>64</t>
  </si>
  <si>
    <t>66</t>
  </si>
  <si>
    <t>68</t>
  </si>
  <si>
    <t>95-M</t>
  </si>
  <si>
    <t>Revízie</t>
  </si>
  <si>
    <t>950101007</t>
  </si>
  <si>
    <t>Odborné prehliadky a odborné skúšky</t>
  </si>
  <si>
    <t>70</t>
  </si>
  <si>
    <t>2 - Vodovod</t>
  </si>
  <si>
    <t>Pol1</t>
  </si>
  <si>
    <t>PE rúra tlaková DN 40</t>
  </si>
  <si>
    <t>Pol2</t>
  </si>
  <si>
    <t>PE rúra tlaková DN 32</t>
  </si>
  <si>
    <t>Pol3</t>
  </si>
  <si>
    <t>Napojenie na existujúci rozvod vody</t>
  </si>
  <si>
    <t>kpl</t>
  </si>
  <si>
    <t>Pol4</t>
  </si>
  <si>
    <t>Ventil záhradný DN 20</t>
  </si>
  <si>
    <t>Pol5</t>
  </si>
  <si>
    <t>Vypúšťací ventil</t>
  </si>
  <si>
    <t>Pol6</t>
  </si>
  <si>
    <t>Betónová skruž</t>
  </si>
  <si>
    <t>Pol7</t>
  </si>
  <si>
    <t>Vodovodná šachta 1050 x 1300</t>
  </si>
  <si>
    <t>Pol8</t>
  </si>
  <si>
    <t>Výkopové práce</t>
  </si>
  <si>
    <t>Pol9</t>
  </si>
  <si>
    <t>Obsyp pieskom hr. 0,1 m</t>
  </si>
  <si>
    <t>Pol10</t>
  </si>
  <si>
    <t>Spätný zásyp výkopu - ryhy</t>
  </si>
  <si>
    <t>Pol11</t>
  </si>
  <si>
    <t>Śtrkové lôžko</t>
  </si>
  <si>
    <t>Pol12</t>
  </si>
  <si>
    <t>Tlaková skúška</t>
  </si>
  <si>
    <t>210220101</t>
  </si>
  <si>
    <t>Zvodový vodič FeZn fi 10mm uložený pevne vč.montáže podpier</t>
  </si>
  <si>
    <t>1561122550,00000</t>
  </si>
  <si>
    <t>Zemniaci vodič FeZn fi 10mm</t>
  </si>
  <si>
    <t>Svietidlo VT 5493 50W IP 65 4000 K</t>
  </si>
  <si>
    <t>Rozšírenie cintorína na Malodvorníckej ceste v Dunajskej Strede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</si>
</sst>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167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167" fontId="28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29" fillId="0" borderId="22" xfId="0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17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2" xfId="0" applyFont="1" applyFill="1" applyBorder="1" applyAlignment="1" applyProtection="1">
      <alignment horizontal="left" vertical="center" wrapText="1"/>
      <protection locked="0"/>
    </xf>
    <xf numFmtId="0" fontId="17" fillId="0" borderId="22" xfId="0" applyFont="1" applyFill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Fill="1" applyBorder="1" applyAlignment="1" applyProtection="1">
      <alignment vertical="center"/>
      <protection locked="0"/>
    </xf>
    <xf numFmtId="49" fontId="29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22" xfId="0" applyFont="1" applyFill="1" applyBorder="1" applyAlignment="1" applyProtection="1">
      <alignment horizontal="left" vertical="center" wrapText="1"/>
      <protection locked="0"/>
    </xf>
    <xf numFmtId="0" fontId="29" fillId="0" borderId="22" xfId="0" applyFont="1" applyFill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Fill="1" applyBorder="1" applyAlignment="1" applyProtection="1">
      <alignment vertical="center"/>
      <protection locked="0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0" fontId="22" fillId="0" borderId="0" xfId="0" applyFont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topLeftCell="A73" workbookViewId="0">
      <selection activeCell="Y17" sqref="Y1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77" t="s">
        <v>5</v>
      </c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6</v>
      </c>
    </row>
    <row r="5" spans="1:74" ht="12" customHeight="1">
      <c r="B5" s="16"/>
      <c r="D5" s="19" t="s">
        <v>10</v>
      </c>
      <c r="K5" s="171" t="s">
        <v>11</v>
      </c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R5" s="16"/>
      <c r="BS5" s="13" t="s">
        <v>6</v>
      </c>
    </row>
    <row r="6" spans="1:74" ht="36.950000000000003" customHeight="1">
      <c r="B6" s="16"/>
      <c r="D6" s="21" t="s">
        <v>12</v>
      </c>
      <c r="K6" s="173" t="s">
        <v>242</v>
      </c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R6" s="16"/>
      <c r="BS6" s="13" t="s">
        <v>6</v>
      </c>
    </row>
    <row r="7" spans="1:74" ht="12" customHeight="1">
      <c r="B7" s="16"/>
      <c r="D7" s="22" t="s">
        <v>13</v>
      </c>
      <c r="K7" s="20" t="s">
        <v>1</v>
      </c>
      <c r="AK7" s="22" t="s">
        <v>14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15</v>
      </c>
      <c r="K8" s="20" t="s">
        <v>16</v>
      </c>
      <c r="AK8" s="22" t="s">
        <v>17</v>
      </c>
      <c r="AN8" s="20"/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18</v>
      </c>
      <c r="AK10" s="22" t="s">
        <v>19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16</v>
      </c>
      <c r="AK11" s="22" t="s">
        <v>20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21</v>
      </c>
      <c r="AK13" s="22" t="s">
        <v>19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16</v>
      </c>
      <c r="AK14" s="22" t="s">
        <v>20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22</v>
      </c>
      <c r="AK16" s="22" t="s">
        <v>19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16</v>
      </c>
      <c r="AK17" s="22" t="s">
        <v>20</v>
      </c>
      <c r="AN17" s="20" t="s">
        <v>1</v>
      </c>
      <c r="AR17" s="16"/>
      <c r="BS17" s="13" t="s">
        <v>23</v>
      </c>
    </row>
    <row r="18" spans="2:71" ht="6.95" customHeight="1">
      <c r="B18" s="16"/>
      <c r="AR18" s="16"/>
      <c r="BS18" s="13" t="s">
        <v>24</v>
      </c>
    </row>
    <row r="19" spans="2:71" ht="12" customHeight="1">
      <c r="B19" s="16"/>
      <c r="D19" s="22" t="s">
        <v>25</v>
      </c>
      <c r="AK19" s="22" t="s">
        <v>19</v>
      </c>
      <c r="AN19" s="20" t="s">
        <v>1</v>
      </c>
      <c r="AR19" s="16"/>
      <c r="BS19" s="13" t="s">
        <v>24</v>
      </c>
    </row>
    <row r="20" spans="2:71" ht="18.399999999999999" customHeight="1">
      <c r="B20" s="16"/>
      <c r="E20" s="20" t="s">
        <v>16</v>
      </c>
      <c r="AK20" s="22" t="s">
        <v>20</v>
      </c>
      <c r="AN20" s="20" t="s">
        <v>1</v>
      </c>
      <c r="AR20" s="16"/>
      <c r="BS20" s="13" t="s">
        <v>23</v>
      </c>
    </row>
    <row r="21" spans="2:71" ht="6.95" customHeight="1">
      <c r="B21" s="16"/>
      <c r="AR21" s="16"/>
    </row>
    <row r="22" spans="2:71" ht="12" customHeight="1">
      <c r="B22" s="16"/>
      <c r="D22" s="22" t="s">
        <v>26</v>
      </c>
      <c r="AR22" s="16"/>
    </row>
    <row r="23" spans="2:71" ht="16.5" customHeight="1">
      <c r="B23" s="16"/>
      <c r="E23" s="178" t="s">
        <v>1</v>
      </c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27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79">
        <f>ROUND(AG94,2)</f>
        <v>0</v>
      </c>
      <c r="AL26" s="180"/>
      <c r="AM26" s="180"/>
      <c r="AN26" s="180"/>
      <c r="AO26" s="180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81" t="s">
        <v>28</v>
      </c>
      <c r="M28" s="181"/>
      <c r="N28" s="181"/>
      <c r="O28" s="181"/>
      <c r="P28" s="181"/>
      <c r="W28" s="181" t="s">
        <v>29</v>
      </c>
      <c r="X28" s="181"/>
      <c r="Y28" s="181"/>
      <c r="Z28" s="181"/>
      <c r="AA28" s="181"/>
      <c r="AB28" s="181"/>
      <c r="AC28" s="181"/>
      <c r="AD28" s="181"/>
      <c r="AE28" s="181"/>
      <c r="AK28" s="181" t="s">
        <v>30</v>
      </c>
      <c r="AL28" s="181"/>
      <c r="AM28" s="181"/>
      <c r="AN28" s="181"/>
      <c r="AO28" s="181"/>
      <c r="AR28" s="25"/>
    </row>
    <row r="29" spans="2:71" s="2" customFormat="1" ht="14.45" customHeight="1">
      <c r="B29" s="29"/>
      <c r="D29" s="22" t="s">
        <v>31</v>
      </c>
      <c r="F29" s="22" t="s">
        <v>32</v>
      </c>
      <c r="L29" s="176">
        <v>0.2</v>
      </c>
      <c r="M29" s="175"/>
      <c r="N29" s="175"/>
      <c r="O29" s="175"/>
      <c r="P29" s="175"/>
      <c r="W29" s="174">
        <f>ROUND(AZ94, 2)</f>
        <v>0</v>
      </c>
      <c r="X29" s="175"/>
      <c r="Y29" s="175"/>
      <c r="Z29" s="175"/>
      <c r="AA29" s="175"/>
      <c r="AB29" s="175"/>
      <c r="AC29" s="175"/>
      <c r="AD29" s="175"/>
      <c r="AE29" s="175"/>
      <c r="AK29" s="174">
        <f>ROUND(AV94, 2)</f>
        <v>0</v>
      </c>
      <c r="AL29" s="175"/>
      <c r="AM29" s="175"/>
      <c r="AN29" s="175"/>
      <c r="AO29" s="175"/>
      <c r="AR29" s="29"/>
    </row>
    <row r="30" spans="2:71" s="2" customFormat="1" ht="14.45" customHeight="1">
      <c r="B30" s="29"/>
      <c r="F30" s="22" t="s">
        <v>33</v>
      </c>
      <c r="L30" s="176">
        <v>0.2</v>
      </c>
      <c r="M30" s="175"/>
      <c r="N30" s="175"/>
      <c r="O30" s="175"/>
      <c r="P30" s="175"/>
      <c r="W30" s="174">
        <f>ROUND(BA94, 2)</f>
        <v>0</v>
      </c>
      <c r="X30" s="175"/>
      <c r="Y30" s="175"/>
      <c r="Z30" s="175"/>
      <c r="AA30" s="175"/>
      <c r="AB30" s="175"/>
      <c r="AC30" s="175"/>
      <c r="AD30" s="175"/>
      <c r="AE30" s="175"/>
      <c r="AK30" s="174">
        <f>ROUND(AW94, 2)</f>
        <v>0</v>
      </c>
      <c r="AL30" s="175"/>
      <c r="AM30" s="175"/>
      <c r="AN30" s="175"/>
      <c r="AO30" s="175"/>
      <c r="AR30" s="29"/>
    </row>
    <row r="31" spans="2:71" s="2" customFormat="1" ht="14.45" hidden="1" customHeight="1">
      <c r="B31" s="29"/>
      <c r="F31" s="22" t="s">
        <v>34</v>
      </c>
      <c r="L31" s="176">
        <v>0.2</v>
      </c>
      <c r="M31" s="175"/>
      <c r="N31" s="175"/>
      <c r="O31" s="175"/>
      <c r="P31" s="175"/>
      <c r="W31" s="174">
        <f>ROUND(BB94, 2)</f>
        <v>0</v>
      </c>
      <c r="X31" s="175"/>
      <c r="Y31" s="175"/>
      <c r="Z31" s="175"/>
      <c r="AA31" s="175"/>
      <c r="AB31" s="175"/>
      <c r="AC31" s="175"/>
      <c r="AD31" s="175"/>
      <c r="AE31" s="175"/>
      <c r="AK31" s="174">
        <v>0</v>
      </c>
      <c r="AL31" s="175"/>
      <c r="AM31" s="175"/>
      <c r="AN31" s="175"/>
      <c r="AO31" s="175"/>
      <c r="AR31" s="29"/>
    </row>
    <row r="32" spans="2:71" s="2" customFormat="1" ht="14.45" hidden="1" customHeight="1">
      <c r="B32" s="29"/>
      <c r="F32" s="22" t="s">
        <v>35</v>
      </c>
      <c r="L32" s="176">
        <v>0.2</v>
      </c>
      <c r="M32" s="175"/>
      <c r="N32" s="175"/>
      <c r="O32" s="175"/>
      <c r="P32" s="175"/>
      <c r="W32" s="174">
        <f>ROUND(BC94, 2)</f>
        <v>0</v>
      </c>
      <c r="X32" s="175"/>
      <c r="Y32" s="175"/>
      <c r="Z32" s="175"/>
      <c r="AA32" s="175"/>
      <c r="AB32" s="175"/>
      <c r="AC32" s="175"/>
      <c r="AD32" s="175"/>
      <c r="AE32" s="175"/>
      <c r="AK32" s="174">
        <v>0</v>
      </c>
      <c r="AL32" s="175"/>
      <c r="AM32" s="175"/>
      <c r="AN32" s="175"/>
      <c r="AO32" s="175"/>
      <c r="AR32" s="29"/>
    </row>
    <row r="33" spans="2:44" s="2" customFormat="1" ht="14.45" hidden="1" customHeight="1">
      <c r="B33" s="29"/>
      <c r="F33" s="22" t="s">
        <v>36</v>
      </c>
      <c r="L33" s="176">
        <v>0</v>
      </c>
      <c r="M33" s="175"/>
      <c r="N33" s="175"/>
      <c r="O33" s="175"/>
      <c r="P33" s="175"/>
      <c r="W33" s="174">
        <f>ROUND(BD94, 2)</f>
        <v>0</v>
      </c>
      <c r="X33" s="175"/>
      <c r="Y33" s="175"/>
      <c r="Z33" s="175"/>
      <c r="AA33" s="175"/>
      <c r="AB33" s="175"/>
      <c r="AC33" s="175"/>
      <c r="AD33" s="175"/>
      <c r="AE33" s="175"/>
      <c r="AK33" s="174">
        <v>0</v>
      </c>
      <c r="AL33" s="175"/>
      <c r="AM33" s="175"/>
      <c r="AN33" s="175"/>
      <c r="AO33" s="175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37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38</v>
      </c>
      <c r="U35" s="32"/>
      <c r="V35" s="32"/>
      <c r="W35" s="32"/>
      <c r="X35" s="191" t="s">
        <v>39</v>
      </c>
      <c r="Y35" s="183"/>
      <c r="Z35" s="183"/>
      <c r="AA35" s="183"/>
      <c r="AB35" s="183"/>
      <c r="AC35" s="32"/>
      <c r="AD35" s="32"/>
      <c r="AE35" s="32"/>
      <c r="AF35" s="32"/>
      <c r="AG35" s="32"/>
      <c r="AH35" s="32"/>
      <c r="AI35" s="32"/>
      <c r="AJ35" s="32"/>
      <c r="AK35" s="182">
        <f>SUM(AK26:AK33)</f>
        <v>0</v>
      </c>
      <c r="AL35" s="183"/>
      <c r="AM35" s="183"/>
      <c r="AN35" s="183"/>
      <c r="AO35" s="184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40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41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42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43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42</v>
      </c>
      <c r="AI60" s="27"/>
      <c r="AJ60" s="27"/>
      <c r="AK60" s="27"/>
      <c r="AL60" s="27"/>
      <c r="AM60" s="36" t="s">
        <v>43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44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45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42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43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42</v>
      </c>
      <c r="AI75" s="27"/>
      <c r="AJ75" s="27"/>
      <c r="AK75" s="27"/>
      <c r="AL75" s="27"/>
      <c r="AM75" s="36" t="s">
        <v>43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46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10</v>
      </c>
      <c r="L84" s="3" t="str">
        <f>K5</f>
        <v>IMPORT</v>
      </c>
      <c r="AR84" s="41"/>
    </row>
    <row r="85" spans="1:91" s="4" customFormat="1" ht="36.950000000000003" customHeight="1">
      <c r="B85" s="42"/>
      <c r="C85" s="43" t="s">
        <v>12</v>
      </c>
      <c r="L85" s="186" t="str">
        <f>K6</f>
        <v>Rozšírenie cintorína na Malodvorníckej ceste v Dunajskej Strede</v>
      </c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15</v>
      </c>
      <c r="L87" s="44" t="str">
        <f>IF(K8="","",K8)</f>
        <v xml:space="preserve"> </v>
      </c>
      <c r="AI87" s="22" t="s">
        <v>17</v>
      </c>
      <c r="AM87" s="188"/>
      <c r="AN87" s="188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18</v>
      </c>
      <c r="L89" s="3" t="str">
        <f>IF(E11= "","",E11)</f>
        <v xml:space="preserve"> </v>
      </c>
      <c r="AI89" s="22" t="s">
        <v>22</v>
      </c>
      <c r="AM89" s="162" t="str">
        <f>IF(E17="","",E17)</f>
        <v xml:space="preserve"> </v>
      </c>
      <c r="AN89" s="163"/>
      <c r="AO89" s="163"/>
      <c r="AP89" s="163"/>
      <c r="AR89" s="25"/>
      <c r="AS89" s="158" t="s">
        <v>47</v>
      </c>
      <c r="AT89" s="159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>
      <c r="B90" s="25"/>
      <c r="C90" s="22" t="s">
        <v>21</v>
      </c>
      <c r="L90" s="3" t="str">
        <f>IF(E14="","",E14)</f>
        <v xml:space="preserve"> </v>
      </c>
      <c r="AI90" s="22" t="s">
        <v>25</v>
      </c>
      <c r="AM90" s="162" t="str">
        <f>IF(E20="","",E20)</f>
        <v xml:space="preserve"> </v>
      </c>
      <c r="AN90" s="163"/>
      <c r="AO90" s="163"/>
      <c r="AP90" s="163"/>
      <c r="AR90" s="25"/>
      <c r="AS90" s="160"/>
      <c r="AT90" s="161"/>
      <c r="BD90" s="49"/>
    </row>
    <row r="91" spans="1:91" s="1" customFormat="1" ht="10.9" customHeight="1">
      <c r="B91" s="25"/>
      <c r="AR91" s="25"/>
      <c r="AS91" s="160"/>
      <c r="AT91" s="161"/>
      <c r="BD91" s="49"/>
    </row>
    <row r="92" spans="1:91" s="1" customFormat="1" ht="29.25" customHeight="1">
      <c r="B92" s="25"/>
      <c r="C92" s="185" t="s">
        <v>48</v>
      </c>
      <c r="D92" s="165"/>
      <c r="E92" s="165"/>
      <c r="F92" s="165"/>
      <c r="G92" s="165"/>
      <c r="H92" s="50"/>
      <c r="I92" s="164" t="s">
        <v>49</v>
      </c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89" t="s">
        <v>50</v>
      </c>
      <c r="AH92" s="165"/>
      <c r="AI92" s="165"/>
      <c r="AJ92" s="165"/>
      <c r="AK92" s="165"/>
      <c r="AL92" s="165"/>
      <c r="AM92" s="165"/>
      <c r="AN92" s="164" t="s">
        <v>51</v>
      </c>
      <c r="AO92" s="165"/>
      <c r="AP92" s="166"/>
      <c r="AQ92" s="51" t="s">
        <v>52</v>
      </c>
      <c r="AR92" s="25"/>
      <c r="AS92" s="52" t="s">
        <v>53</v>
      </c>
      <c r="AT92" s="53" t="s">
        <v>54</v>
      </c>
      <c r="AU92" s="53" t="s">
        <v>55</v>
      </c>
      <c r="AV92" s="53" t="s">
        <v>56</v>
      </c>
      <c r="AW92" s="53" t="s">
        <v>57</v>
      </c>
      <c r="AX92" s="53" t="s">
        <v>58</v>
      </c>
      <c r="AY92" s="53" t="s">
        <v>59</v>
      </c>
      <c r="AZ92" s="53" t="s">
        <v>60</v>
      </c>
      <c r="BA92" s="53" t="s">
        <v>61</v>
      </c>
      <c r="BB92" s="53" t="s">
        <v>62</v>
      </c>
      <c r="BC92" s="53" t="s">
        <v>63</v>
      </c>
      <c r="BD92" s="54" t="s">
        <v>64</v>
      </c>
    </row>
    <row r="93" spans="1:91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6"/>
      <c r="C94" s="57" t="s">
        <v>65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69">
        <f>ROUND(SUM(AG95:AG96),2)</f>
        <v>0</v>
      </c>
      <c r="AH94" s="169"/>
      <c r="AI94" s="169"/>
      <c r="AJ94" s="169"/>
      <c r="AK94" s="169"/>
      <c r="AL94" s="169"/>
      <c r="AM94" s="169"/>
      <c r="AN94" s="170">
        <f>SUM(AG94,AT94)</f>
        <v>0</v>
      </c>
      <c r="AO94" s="170"/>
      <c r="AP94" s="170"/>
      <c r="AQ94" s="60" t="s">
        <v>1</v>
      </c>
      <c r="AR94" s="56"/>
      <c r="AS94" s="61">
        <f>ROUND(SUM(AS95:AS96),2)</f>
        <v>0</v>
      </c>
      <c r="AT94" s="62">
        <f>ROUND(SUM(AV94:AW94),2)</f>
        <v>0</v>
      </c>
      <c r="AU94" s="63" t="e">
        <f>ROUND(SUM(AU95:AU96),5)</f>
        <v>#REF!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ROUND(SUM(AZ95:AZ96),2)</f>
        <v>0</v>
      </c>
      <c r="BA94" s="62">
        <f>ROUND(SUM(BA95:BA96),2)</f>
        <v>0</v>
      </c>
      <c r="BB94" s="62">
        <f>ROUND(SUM(BB95:BB96),2)</f>
        <v>0</v>
      </c>
      <c r="BC94" s="62">
        <f>ROUND(SUM(BC95:BC96),2)</f>
        <v>0</v>
      </c>
      <c r="BD94" s="64">
        <f>ROUND(SUM(BD95:BD96),2)</f>
        <v>0</v>
      </c>
      <c r="BS94" s="65" t="s">
        <v>66</v>
      </c>
      <c r="BT94" s="65" t="s">
        <v>67</v>
      </c>
      <c r="BU94" s="66" t="s">
        <v>68</v>
      </c>
      <c r="BV94" s="65" t="s">
        <v>11</v>
      </c>
      <c r="BW94" s="65" t="s">
        <v>4</v>
      </c>
      <c r="BX94" s="65" t="s">
        <v>69</v>
      </c>
      <c r="CL94" s="65" t="s">
        <v>1</v>
      </c>
    </row>
    <row r="95" spans="1:91" s="6" customFormat="1" ht="16.5" customHeight="1">
      <c r="A95" s="67" t="s">
        <v>70</v>
      </c>
      <c r="B95" s="68"/>
      <c r="C95" s="69"/>
      <c r="D95" s="190" t="s">
        <v>71</v>
      </c>
      <c r="E95" s="190"/>
      <c r="F95" s="190"/>
      <c r="G95" s="190"/>
      <c r="H95" s="190"/>
      <c r="I95" s="70"/>
      <c r="J95" s="190" t="s">
        <v>72</v>
      </c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67">
        <f>'1 - Verejné osvetlenie'!J30</f>
        <v>0</v>
      </c>
      <c r="AH95" s="168"/>
      <c r="AI95" s="168"/>
      <c r="AJ95" s="168"/>
      <c r="AK95" s="168"/>
      <c r="AL95" s="168"/>
      <c r="AM95" s="168"/>
      <c r="AN95" s="167">
        <f>SUM(AG95,AT95)</f>
        <v>0</v>
      </c>
      <c r="AO95" s="168"/>
      <c r="AP95" s="168"/>
      <c r="AQ95" s="71" t="s">
        <v>73</v>
      </c>
      <c r="AR95" s="68"/>
      <c r="AS95" s="72">
        <v>0</v>
      </c>
      <c r="AT95" s="73">
        <f>ROUND(SUM(AV95:AW95),2)</f>
        <v>0</v>
      </c>
      <c r="AU95" s="74" t="e">
        <f>'1 - Verejné osvetlenie'!P120</f>
        <v>#REF!</v>
      </c>
      <c r="AV95" s="73">
        <f>'1 - Verejné osvetlenie'!J33</f>
        <v>0</v>
      </c>
      <c r="AW95" s="73">
        <f>'1 - Verejné osvetlenie'!J34</f>
        <v>0</v>
      </c>
      <c r="AX95" s="73">
        <f>'1 - Verejné osvetlenie'!J35</f>
        <v>0</v>
      </c>
      <c r="AY95" s="73">
        <f>'1 - Verejné osvetlenie'!J36</f>
        <v>0</v>
      </c>
      <c r="AZ95" s="73">
        <f>'1 - Verejné osvetlenie'!F33</f>
        <v>0</v>
      </c>
      <c r="BA95" s="73">
        <f>'1 - Verejné osvetlenie'!F34</f>
        <v>0</v>
      </c>
      <c r="BB95" s="73">
        <f>'1 - Verejné osvetlenie'!F35</f>
        <v>0</v>
      </c>
      <c r="BC95" s="73">
        <f>'1 - Verejné osvetlenie'!F36</f>
        <v>0</v>
      </c>
      <c r="BD95" s="75">
        <f>'1 - Verejné osvetlenie'!F37</f>
        <v>0</v>
      </c>
      <c r="BT95" s="76" t="s">
        <v>71</v>
      </c>
      <c r="BV95" s="76" t="s">
        <v>11</v>
      </c>
      <c r="BW95" s="76" t="s">
        <v>74</v>
      </c>
      <c r="BX95" s="76" t="s">
        <v>4</v>
      </c>
      <c r="CL95" s="76" t="s">
        <v>1</v>
      </c>
      <c r="CM95" s="76" t="s">
        <v>67</v>
      </c>
    </row>
    <row r="96" spans="1:91" s="6" customFormat="1" ht="16.5" customHeight="1">
      <c r="A96" s="67" t="s">
        <v>70</v>
      </c>
      <c r="B96" s="68"/>
      <c r="C96" s="69"/>
      <c r="D96" s="190" t="s">
        <v>75</v>
      </c>
      <c r="E96" s="190"/>
      <c r="F96" s="190"/>
      <c r="G96" s="190"/>
      <c r="H96" s="190"/>
      <c r="I96" s="70"/>
      <c r="J96" s="190" t="s">
        <v>76</v>
      </c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67">
        <f>'2 - Vodovod'!J30</f>
        <v>0</v>
      </c>
      <c r="AH96" s="168"/>
      <c r="AI96" s="168"/>
      <c r="AJ96" s="168"/>
      <c r="AK96" s="168"/>
      <c r="AL96" s="168"/>
      <c r="AM96" s="168"/>
      <c r="AN96" s="167">
        <f>SUM(AG96,AT96)</f>
        <v>0</v>
      </c>
      <c r="AO96" s="168"/>
      <c r="AP96" s="168"/>
      <c r="AQ96" s="71" t="s">
        <v>73</v>
      </c>
      <c r="AR96" s="68"/>
      <c r="AS96" s="77">
        <v>0</v>
      </c>
      <c r="AT96" s="78">
        <f>ROUND(SUM(AV96:AW96),2)</f>
        <v>0</v>
      </c>
      <c r="AU96" s="79">
        <f>'2 - Vodovod'!P116</f>
        <v>0</v>
      </c>
      <c r="AV96" s="78">
        <f>'2 - Vodovod'!J33</f>
        <v>0</v>
      </c>
      <c r="AW96" s="78">
        <f>'2 - Vodovod'!J34</f>
        <v>0</v>
      </c>
      <c r="AX96" s="78">
        <f>'2 - Vodovod'!J35</f>
        <v>0</v>
      </c>
      <c r="AY96" s="78">
        <f>'2 - Vodovod'!J36</f>
        <v>0</v>
      </c>
      <c r="AZ96" s="78">
        <f>'2 - Vodovod'!F33</f>
        <v>0</v>
      </c>
      <c r="BA96" s="78">
        <f>'2 - Vodovod'!F34</f>
        <v>0</v>
      </c>
      <c r="BB96" s="78">
        <f>'2 - Vodovod'!F35</f>
        <v>0</v>
      </c>
      <c r="BC96" s="78">
        <f>'2 - Vodovod'!F36</f>
        <v>0</v>
      </c>
      <c r="BD96" s="80">
        <f>'2 - Vodovod'!F37</f>
        <v>0</v>
      </c>
      <c r="BT96" s="76" t="s">
        <v>71</v>
      </c>
      <c r="BV96" s="76" t="s">
        <v>11</v>
      </c>
      <c r="BW96" s="76" t="s">
        <v>77</v>
      </c>
      <c r="BX96" s="76" t="s">
        <v>4</v>
      </c>
      <c r="CL96" s="76" t="s">
        <v>1</v>
      </c>
      <c r="CM96" s="76" t="s">
        <v>67</v>
      </c>
    </row>
    <row r="97" spans="2:44" s="1" customFormat="1" ht="30" customHeight="1">
      <c r="B97" s="25"/>
      <c r="AR97" s="25"/>
    </row>
    <row r="98" spans="2:44" s="1" customFormat="1" ht="6.95" customHeight="1"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25"/>
    </row>
  </sheetData>
  <mergeCells count="44">
    <mergeCell ref="D95:H95"/>
    <mergeCell ref="J95:AF95"/>
    <mergeCell ref="D96:H96"/>
    <mergeCell ref="J96:AF96"/>
    <mergeCell ref="X35:AB35"/>
    <mergeCell ref="AK35:AO35"/>
    <mergeCell ref="C92:G92"/>
    <mergeCell ref="L85:AO85"/>
    <mergeCell ref="AM87:AN87"/>
    <mergeCell ref="I92:AF92"/>
    <mergeCell ref="AG92:AM92"/>
    <mergeCell ref="W29:AE29"/>
    <mergeCell ref="W32:AE32"/>
    <mergeCell ref="W30:AE30"/>
    <mergeCell ref="W31:AE31"/>
    <mergeCell ref="W33:AE33"/>
    <mergeCell ref="AR2:BE2"/>
    <mergeCell ref="E23:AN23"/>
    <mergeCell ref="AK26:AO26"/>
    <mergeCell ref="L28:P28"/>
    <mergeCell ref="W28:AE28"/>
    <mergeCell ref="AK28:AO28"/>
    <mergeCell ref="AN96:AP96"/>
    <mergeCell ref="AG96:AM96"/>
    <mergeCell ref="AG94:AM94"/>
    <mergeCell ref="AN94:AP94"/>
    <mergeCell ref="K5:AO5"/>
    <mergeCell ref="K6:AO6"/>
    <mergeCell ref="AK29:AO29"/>
    <mergeCell ref="L29:P29"/>
    <mergeCell ref="AK30:AO30"/>
    <mergeCell ref="L30:P30"/>
    <mergeCell ref="AK31:AO31"/>
    <mergeCell ref="L31:P31"/>
    <mergeCell ref="AK32:AO32"/>
    <mergeCell ref="L32:P32"/>
    <mergeCell ref="AK33:AO33"/>
    <mergeCell ref="L33:P33"/>
    <mergeCell ref="AS89:AT91"/>
    <mergeCell ref="AM89:AP89"/>
    <mergeCell ref="AM90:AP90"/>
    <mergeCell ref="AN92:AP92"/>
    <mergeCell ref="AN95:AP95"/>
    <mergeCell ref="AG95:AM95"/>
  </mergeCells>
  <hyperlinks>
    <hyperlink ref="A95" location="'1 - Verejné osvetlenie'!C2" display="/"/>
    <hyperlink ref="A96" location="'2 - Vodovod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58"/>
  <sheetViews>
    <sheetView showGridLines="0" topLeftCell="A137" workbookViewId="0">
      <selection activeCell="I145" sqref="I145:I15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7" t="s">
        <v>5</v>
      </c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74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67</v>
      </c>
    </row>
    <row r="4" spans="2:46" ht="24.95" customHeight="1">
      <c r="B4" s="16"/>
      <c r="D4" s="17" t="s">
        <v>78</v>
      </c>
      <c r="L4" s="16"/>
      <c r="M4" s="81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3" t="str">
        <f>'Rekapitulácia stavby'!K6</f>
        <v>Rozšírenie cintorína na Malodvorníckej ceste v Dunajskej Strede</v>
      </c>
      <c r="F7" s="194"/>
      <c r="G7" s="194"/>
      <c r="H7" s="194"/>
      <c r="L7" s="16"/>
    </row>
    <row r="8" spans="2:46" s="1" customFormat="1" ht="12" customHeight="1">
      <c r="B8" s="25"/>
      <c r="D8" s="22" t="s">
        <v>79</v>
      </c>
      <c r="L8" s="25"/>
    </row>
    <row r="9" spans="2:46" s="1" customFormat="1" ht="36.950000000000003" customHeight="1">
      <c r="B9" s="25"/>
      <c r="E9" s="186" t="s">
        <v>80</v>
      </c>
      <c r="F9" s="192"/>
      <c r="G9" s="192"/>
      <c r="H9" s="192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13</v>
      </c>
      <c r="F11" s="20" t="s">
        <v>1</v>
      </c>
      <c r="I11" s="22" t="s">
        <v>14</v>
      </c>
      <c r="J11" s="20" t="s">
        <v>1</v>
      </c>
      <c r="L11" s="25"/>
    </row>
    <row r="12" spans="2:46" s="1" customFormat="1" ht="12" customHeight="1">
      <c r="B12" s="25"/>
      <c r="D12" s="22" t="s">
        <v>15</v>
      </c>
      <c r="F12" s="20" t="s">
        <v>16</v>
      </c>
      <c r="I12" s="22" t="s">
        <v>17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18</v>
      </c>
      <c r="I14" s="22" t="s">
        <v>19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20</v>
      </c>
      <c r="J15" s="20" t="str">
        <f>IF('Rekapitulácia stavby'!AN11="","",'Rekapitulácia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21</v>
      </c>
      <c r="I17" s="22" t="s">
        <v>19</v>
      </c>
      <c r="J17" s="20" t="str">
        <f>'Rekapitulácia stavby'!AN13</f>
        <v/>
      </c>
      <c r="L17" s="25"/>
    </row>
    <row r="18" spans="2:12" s="1" customFormat="1" ht="18" customHeight="1">
      <c r="B18" s="25"/>
      <c r="E18" s="171" t="str">
        <f>'Rekapitulácia stavby'!E14</f>
        <v xml:space="preserve"> </v>
      </c>
      <c r="F18" s="171"/>
      <c r="G18" s="171"/>
      <c r="H18" s="171"/>
      <c r="I18" s="22" t="s">
        <v>20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22</v>
      </c>
      <c r="I20" s="22" t="s">
        <v>19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20</v>
      </c>
      <c r="J21" s="20" t="str">
        <f>IF('Rekapitulácia stavby'!AN17="","",'Rekapitulácia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25</v>
      </c>
      <c r="I23" s="22" t="s">
        <v>19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20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26</v>
      </c>
      <c r="L26" s="25"/>
    </row>
    <row r="27" spans="2:12" s="7" customFormat="1" ht="16.5" customHeight="1">
      <c r="B27" s="82"/>
      <c r="E27" s="178" t="s">
        <v>1</v>
      </c>
      <c r="F27" s="178"/>
      <c r="G27" s="178"/>
      <c r="H27" s="178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27</v>
      </c>
      <c r="J30" s="59">
        <f>ROUND(J120,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29</v>
      </c>
      <c r="I32" s="28" t="s">
        <v>28</v>
      </c>
      <c r="J32" s="28" t="s">
        <v>30</v>
      </c>
      <c r="L32" s="25"/>
    </row>
    <row r="33" spans="2:12" s="1" customFormat="1" ht="14.45" customHeight="1">
      <c r="B33" s="25"/>
      <c r="D33" s="48" t="s">
        <v>31</v>
      </c>
      <c r="E33" s="22" t="s">
        <v>32</v>
      </c>
      <c r="F33" s="84">
        <f>ROUND((SUM(BE120:BE157)),  2)</f>
        <v>0</v>
      </c>
      <c r="I33" s="85">
        <v>0.2</v>
      </c>
      <c r="J33" s="84">
        <f>ROUND(((SUM(BE120:BE157))*I33),  2)</f>
        <v>0</v>
      </c>
      <c r="L33" s="25"/>
    </row>
    <row r="34" spans="2:12" s="1" customFormat="1" ht="14.45" customHeight="1">
      <c r="B34" s="25"/>
      <c r="E34" s="22" t="s">
        <v>33</v>
      </c>
      <c r="F34" s="84">
        <f>ROUND((SUM(BF120:BF157)),  2)</f>
        <v>0</v>
      </c>
      <c r="I34" s="85">
        <v>0.2</v>
      </c>
      <c r="J34" s="84">
        <f>ROUND(((SUM(BF120:BF157))*I34),  2)</f>
        <v>0</v>
      </c>
      <c r="L34" s="25"/>
    </row>
    <row r="35" spans="2:12" s="1" customFormat="1" ht="14.45" hidden="1" customHeight="1">
      <c r="B35" s="25"/>
      <c r="E35" s="22" t="s">
        <v>34</v>
      </c>
      <c r="F35" s="84">
        <f>ROUND((SUM(BG120:BG157)),  2)</f>
        <v>0</v>
      </c>
      <c r="I35" s="85">
        <v>0.2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35</v>
      </c>
      <c r="F36" s="84">
        <f>ROUND((SUM(BH120:BH157)),  2)</f>
        <v>0</v>
      </c>
      <c r="I36" s="85">
        <v>0.2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36</v>
      </c>
      <c r="F37" s="84">
        <f>ROUND((SUM(BI120:BI157)),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37</v>
      </c>
      <c r="E39" s="50"/>
      <c r="F39" s="50"/>
      <c r="G39" s="88" t="s">
        <v>38</v>
      </c>
      <c r="H39" s="89" t="s">
        <v>39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40</v>
      </c>
      <c r="E50" s="35"/>
      <c r="F50" s="35"/>
      <c r="G50" s="34" t="s">
        <v>41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42</v>
      </c>
      <c r="E61" s="27"/>
      <c r="F61" s="92" t="s">
        <v>43</v>
      </c>
      <c r="G61" s="36" t="s">
        <v>42</v>
      </c>
      <c r="H61" s="27"/>
      <c r="I61" s="27"/>
      <c r="J61" s="93" t="s">
        <v>43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44</v>
      </c>
      <c r="E65" s="35"/>
      <c r="F65" s="35"/>
      <c r="G65" s="34" t="s">
        <v>45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42</v>
      </c>
      <c r="E76" s="27"/>
      <c r="F76" s="92" t="s">
        <v>43</v>
      </c>
      <c r="G76" s="36" t="s">
        <v>42</v>
      </c>
      <c r="H76" s="27"/>
      <c r="I76" s="27"/>
      <c r="J76" s="93" t="s">
        <v>43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81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3" t="str">
        <f>E7</f>
        <v>Rozšírenie cintorína na Malodvorníckej ceste v Dunajskej Strede</v>
      </c>
      <c r="F85" s="194"/>
      <c r="G85" s="194"/>
      <c r="H85" s="194"/>
      <c r="L85" s="25"/>
    </row>
    <row r="86" spans="2:47" s="1" customFormat="1" ht="12" customHeight="1">
      <c r="B86" s="25"/>
      <c r="C86" s="22" t="s">
        <v>79</v>
      </c>
      <c r="L86" s="25"/>
    </row>
    <row r="87" spans="2:47" s="1" customFormat="1" ht="16.5" customHeight="1">
      <c r="B87" s="25"/>
      <c r="E87" s="186" t="str">
        <f>E9</f>
        <v>1 - Verejné osvetlenie</v>
      </c>
      <c r="F87" s="192"/>
      <c r="G87" s="192"/>
      <c r="H87" s="192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15</v>
      </c>
      <c r="F89" s="20" t="str">
        <f>F12</f>
        <v xml:space="preserve"> </v>
      </c>
      <c r="I89" s="22" t="s">
        <v>17</v>
      </c>
      <c r="J89" s="45" t="str">
        <f>IF(J12="","",J12)</f>
        <v/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18</v>
      </c>
      <c r="F91" s="20" t="str">
        <f>E15</f>
        <v xml:space="preserve"> </v>
      </c>
      <c r="I91" s="22" t="s">
        <v>22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21</v>
      </c>
      <c r="F92" s="20" t="str">
        <f>IF(E18="","",E18)</f>
        <v xml:space="preserve"> </v>
      </c>
      <c r="I92" s="22" t="s">
        <v>25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82</v>
      </c>
      <c r="D94" s="86"/>
      <c r="E94" s="86"/>
      <c r="F94" s="86"/>
      <c r="G94" s="86"/>
      <c r="H94" s="86"/>
      <c r="I94" s="86"/>
      <c r="J94" s="95" t="s">
        <v>83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84</v>
      </c>
      <c r="J96" s="59">
        <f>J120</f>
        <v>0</v>
      </c>
      <c r="L96" s="25"/>
      <c r="AU96" s="13" t="s">
        <v>85</v>
      </c>
    </row>
    <row r="97" spans="2:12" s="8" customFormat="1" ht="24.95" customHeight="1">
      <c r="B97" s="97"/>
      <c r="D97" s="98" t="s">
        <v>86</v>
      </c>
      <c r="E97" s="99"/>
      <c r="F97" s="99"/>
      <c r="G97" s="99"/>
      <c r="H97" s="99"/>
      <c r="I97" s="99"/>
      <c r="J97" s="100">
        <f>J121</f>
        <v>0</v>
      </c>
      <c r="L97" s="97"/>
    </row>
    <row r="98" spans="2:12" s="9" customFormat="1" ht="19.899999999999999" customHeight="1">
      <c r="B98" s="101"/>
      <c r="D98" s="102" t="s">
        <v>87</v>
      </c>
      <c r="E98" s="103"/>
      <c r="F98" s="103"/>
      <c r="G98" s="103"/>
      <c r="H98" s="103"/>
      <c r="I98" s="103"/>
      <c r="J98" s="104">
        <f>J122</f>
        <v>0</v>
      </c>
      <c r="L98" s="101"/>
    </row>
    <row r="99" spans="2:12" s="9" customFormat="1" ht="19.899999999999999" customHeight="1">
      <c r="B99" s="101"/>
      <c r="D99" s="102" t="s">
        <v>88</v>
      </c>
      <c r="E99" s="103"/>
      <c r="F99" s="103"/>
      <c r="G99" s="103"/>
      <c r="H99" s="103"/>
      <c r="I99" s="103"/>
      <c r="J99" s="104">
        <f>J144</f>
        <v>0</v>
      </c>
      <c r="L99" s="101"/>
    </row>
    <row r="100" spans="2:12" s="9" customFormat="1" ht="19.899999999999999" customHeight="1">
      <c r="B100" s="101"/>
      <c r="D100" s="102" t="s">
        <v>89</v>
      </c>
      <c r="E100" s="103"/>
      <c r="F100" s="103"/>
      <c r="G100" s="103"/>
      <c r="H100" s="103"/>
      <c r="I100" s="103"/>
      <c r="J100" s="104">
        <f>J156</f>
        <v>0</v>
      </c>
      <c r="L100" s="101"/>
    </row>
    <row r="101" spans="2:12" s="1" customFormat="1" ht="21.75" customHeight="1">
      <c r="B101" s="25"/>
      <c r="L101" s="25"/>
    </row>
    <row r="102" spans="2:12" s="1" customFormat="1" ht="6.95" customHeight="1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25"/>
    </row>
    <row r="106" spans="2:12" s="1" customFormat="1" ht="6.95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5"/>
    </row>
    <row r="107" spans="2:12" s="1" customFormat="1" ht="24.95" customHeight="1">
      <c r="B107" s="25"/>
      <c r="C107" s="17" t="s">
        <v>90</v>
      </c>
      <c r="L107" s="25"/>
    </row>
    <row r="108" spans="2:12" s="1" customFormat="1" ht="6.95" customHeight="1">
      <c r="B108" s="25"/>
      <c r="L108" s="25"/>
    </row>
    <row r="109" spans="2:12" s="1" customFormat="1" ht="12" customHeight="1">
      <c r="B109" s="25"/>
      <c r="C109" s="22" t="s">
        <v>12</v>
      </c>
      <c r="L109" s="25"/>
    </row>
    <row r="110" spans="2:12" s="1" customFormat="1" ht="16.5" customHeight="1">
      <c r="B110" s="25"/>
      <c r="E110" s="193" t="str">
        <f>E7</f>
        <v>Rozšírenie cintorína na Malodvorníckej ceste v Dunajskej Strede</v>
      </c>
      <c r="F110" s="194"/>
      <c r="G110" s="194"/>
      <c r="H110" s="194"/>
      <c r="L110" s="25"/>
    </row>
    <row r="111" spans="2:12" s="1" customFormat="1" ht="12" customHeight="1">
      <c r="B111" s="25"/>
      <c r="C111" s="22" t="s">
        <v>79</v>
      </c>
      <c r="L111" s="25"/>
    </row>
    <row r="112" spans="2:12" s="1" customFormat="1" ht="16.5" customHeight="1">
      <c r="B112" s="25"/>
      <c r="E112" s="186" t="str">
        <f>E9</f>
        <v>1 - Verejné osvetlenie</v>
      </c>
      <c r="F112" s="192"/>
      <c r="G112" s="192"/>
      <c r="H112" s="192"/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15</v>
      </c>
      <c r="F114" s="20" t="str">
        <f>F12</f>
        <v xml:space="preserve"> </v>
      </c>
      <c r="I114" s="22" t="s">
        <v>17</v>
      </c>
      <c r="J114" s="45" t="str">
        <f>IF(J12="","",J12)</f>
        <v/>
      </c>
      <c r="L114" s="25"/>
    </row>
    <row r="115" spans="2:65" s="1" customFormat="1" ht="6.95" customHeight="1">
      <c r="B115" s="25"/>
      <c r="L115" s="25"/>
    </row>
    <row r="116" spans="2:65" s="1" customFormat="1" ht="15.2" customHeight="1">
      <c r="B116" s="25"/>
      <c r="C116" s="22" t="s">
        <v>18</v>
      </c>
      <c r="F116" s="20" t="str">
        <f>E15</f>
        <v xml:space="preserve"> </v>
      </c>
      <c r="I116" s="22" t="s">
        <v>22</v>
      </c>
      <c r="J116" s="23" t="str">
        <f>E21</f>
        <v xml:space="preserve"> </v>
      </c>
      <c r="L116" s="25"/>
    </row>
    <row r="117" spans="2:65" s="1" customFormat="1" ht="15.2" customHeight="1">
      <c r="B117" s="25"/>
      <c r="C117" s="22" t="s">
        <v>21</v>
      </c>
      <c r="F117" s="20" t="str">
        <f>IF(E18="","",E18)</f>
        <v xml:space="preserve"> </v>
      </c>
      <c r="I117" s="22" t="s">
        <v>25</v>
      </c>
      <c r="J117" s="23" t="str">
        <f>E24</f>
        <v xml:space="preserve"> </v>
      </c>
      <c r="L117" s="25"/>
    </row>
    <row r="118" spans="2:65" s="1" customFormat="1" ht="10.35" customHeight="1">
      <c r="B118" s="25"/>
      <c r="L118" s="25"/>
    </row>
    <row r="119" spans="2:65" s="10" customFormat="1" ht="29.25" customHeight="1">
      <c r="B119" s="105"/>
      <c r="C119" s="106" t="s">
        <v>91</v>
      </c>
      <c r="D119" s="107" t="s">
        <v>52</v>
      </c>
      <c r="E119" s="107" t="s">
        <v>48</v>
      </c>
      <c r="F119" s="107" t="s">
        <v>49</v>
      </c>
      <c r="G119" s="107" t="s">
        <v>92</v>
      </c>
      <c r="H119" s="107" t="s">
        <v>93</v>
      </c>
      <c r="I119" s="107" t="s">
        <v>94</v>
      </c>
      <c r="J119" s="108" t="s">
        <v>83</v>
      </c>
      <c r="K119" s="109" t="s">
        <v>95</v>
      </c>
      <c r="L119" s="105"/>
      <c r="M119" s="52" t="s">
        <v>1</v>
      </c>
      <c r="N119" s="53" t="s">
        <v>31</v>
      </c>
      <c r="O119" s="53" t="s">
        <v>96</v>
      </c>
      <c r="P119" s="53" t="s">
        <v>97</v>
      </c>
      <c r="Q119" s="53" t="s">
        <v>98</v>
      </c>
      <c r="R119" s="53" t="s">
        <v>99</v>
      </c>
      <c r="S119" s="53" t="s">
        <v>100</v>
      </c>
      <c r="T119" s="54" t="s">
        <v>101</v>
      </c>
    </row>
    <row r="120" spans="2:65" s="1" customFormat="1" ht="22.9" customHeight="1">
      <c r="B120" s="25"/>
      <c r="C120" s="57" t="s">
        <v>84</v>
      </c>
      <c r="J120" s="110">
        <f>J121</f>
        <v>0</v>
      </c>
      <c r="L120" s="25"/>
      <c r="M120" s="55"/>
      <c r="N120" s="46"/>
      <c r="O120" s="46"/>
      <c r="P120" s="111" t="e">
        <f>#REF!+P121</f>
        <v>#REF!</v>
      </c>
      <c r="Q120" s="46"/>
      <c r="R120" s="111" t="e">
        <f>#REF!+R121</f>
        <v>#REF!</v>
      </c>
      <c r="S120" s="46"/>
      <c r="T120" s="112" t="e">
        <f>#REF!+T121</f>
        <v>#REF!</v>
      </c>
      <c r="AT120" s="13" t="s">
        <v>66</v>
      </c>
      <c r="AU120" s="13" t="s">
        <v>85</v>
      </c>
      <c r="BK120" s="113" t="e">
        <f>#REF!+BK121</f>
        <v>#REF!</v>
      </c>
    </row>
    <row r="121" spans="2:65" s="11" customFormat="1" ht="25.9" customHeight="1">
      <c r="B121" s="127"/>
      <c r="D121" s="128" t="s">
        <v>66</v>
      </c>
      <c r="E121" s="129" t="s">
        <v>106</v>
      </c>
      <c r="F121" s="129" t="s">
        <v>107</v>
      </c>
      <c r="J121" s="130">
        <f>SUM(J122+J144+J156)</f>
        <v>0</v>
      </c>
      <c r="L121" s="127"/>
      <c r="M121" s="131"/>
      <c r="P121" s="132">
        <f>P122+P144+P156</f>
        <v>0</v>
      </c>
      <c r="R121" s="132">
        <f>R122+R144+R156</f>
        <v>0</v>
      </c>
      <c r="T121" s="133">
        <f>T122+T144+T156</f>
        <v>0</v>
      </c>
      <c r="AR121" s="128" t="s">
        <v>71</v>
      </c>
      <c r="AT121" s="134" t="s">
        <v>66</v>
      </c>
      <c r="AU121" s="134" t="s">
        <v>67</v>
      </c>
      <c r="AY121" s="128" t="s">
        <v>105</v>
      </c>
      <c r="BK121" s="135">
        <f>BK122+BK144+BK156</f>
        <v>0</v>
      </c>
    </row>
    <row r="122" spans="2:65" s="11" customFormat="1" ht="22.9" customHeight="1">
      <c r="B122" s="127"/>
      <c r="D122" s="128" t="s">
        <v>66</v>
      </c>
      <c r="E122" s="136" t="s">
        <v>108</v>
      </c>
      <c r="F122" s="136" t="s">
        <v>109</v>
      </c>
      <c r="J122" s="137">
        <f>SUM(J123:J143)</f>
        <v>0</v>
      </c>
      <c r="L122" s="127"/>
      <c r="M122" s="131"/>
      <c r="P122" s="132">
        <f>SUM(P123:P143)</f>
        <v>0</v>
      </c>
      <c r="R122" s="132">
        <f>SUM(R123:R143)</f>
        <v>0</v>
      </c>
      <c r="T122" s="133">
        <f>SUM(T123:T143)</f>
        <v>0</v>
      </c>
      <c r="AR122" s="128" t="s">
        <v>71</v>
      </c>
      <c r="AT122" s="134" t="s">
        <v>66</v>
      </c>
      <c r="AU122" s="134" t="s">
        <v>71</v>
      </c>
      <c r="AY122" s="128" t="s">
        <v>105</v>
      </c>
      <c r="BK122" s="135">
        <f>SUM(BK123:BK143)</f>
        <v>0</v>
      </c>
    </row>
    <row r="123" spans="2:65" s="1" customFormat="1" ht="16.5" customHeight="1">
      <c r="B123" s="114"/>
      <c r="C123" s="115" t="s">
        <v>71</v>
      </c>
      <c r="D123" s="115" t="s">
        <v>102</v>
      </c>
      <c r="E123" s="150" t="s">
        <v>110</v>
      </c>
      <c r="F123" s="117" t="s">
        <v>111</v>
      </c>
      <c r="G123" s="118" t="s">
        <v>112</v>
      </c>
      <c r="H123" s="119">
        <v>6</v>
      </c>
      <c r="I123" s="153"/>
      <c r="J123" s="153">
        <f>H123*I123</f>
        <v>0</v>
      </c>
      <c r="K123" s="117" t="s">
        <v>1</v>
      </c>
      <c r="L123" s="25"/>
      <c r="M123" s="120" t="s">
        <v>1</v>
      </c>
      <c r="N123" s="121" t="s">
        <v>33</v>
      </c>
      <c r="O123" s="122">
        <v>0</v>
      </c>
      <c r="P123" s="122">
        <f t="shared" ref="P123:P143" si="0">O123*H123</f>
        <v>0</v>
      </c>
      <c r="Q123" s="122">
        <v>0</v>
      </c>
      <c r="R123" s="122">
        <f t="shared" ref="R123:R143" si="1">Q123*H123</f>
        <v>0</v>
      </c>
      <c r="S123" s="122">
        <v>0</v>
      </c>
      <c r="T123" s="123">
        <f t="shared" ref="T123:T143" si="2">S123*H123</f>
        <v>0</v>
      </c>
      <c r="AR123" s="124" t="s">
        <v>104</v>
      </c>
      <c r="AT123" s="124" t="s">
        <v>102</v>
      </c>
      <c r="AU123" s="124" t="s">
        <v>75</v>
      </c>
      <c r="AY123" s="13" t="s">
        <v>105</v>
      </c>
      <c r="BE123" s="125">
        <f t="shared" ref="BE123:BE143" si="3">IF(N123="základná",J123,0)</f>
        <v>0</v>
      </c>
      <c r="BF123" s="125">
        <f t="shared" ref="BF123:BF143" si="4">IF(N123="znížená",J123,0)</f>
        <v>0</v>
      </c>
      <c r="BG123" s="125">
        <f t="shared" ref="BG123:BG143" si="5">IF(N123="zákl. prenesená",J123,0)</f>
        <v>0</v>
      </c>
      <c r="BH123" s="125">
        <f t="shared" ref="BH123:BH143" si="6">IF(N123="zníž. prenesená",J123,0)</f>
        <v>0</v>
      </c>
      <c r="BI123" s="125">
        <f t="shared" ref="BI123:BI143" si="7">IF(N123="nulová",J123,0)</f>
        <v>0</v>
      </c>
      <c r="BJ123" s="13" t="s">
        <v>75</v>
      </c>
      <c r="BK123" s="126">
        <f t="shared" ref="BK123:BK143" si="8">ROUND(I123*H123,3)</f>
        <v>0</v>
      </c>
      <c r="BL123" s="13" t="s">
        <v>104</v>
      </c>
      <c r="BM123" s="124" t="s">
        <v>104</v>
      </c>
    </row>
    <row r="124" spans="2:65" s="1" customFormat="1" ht="16.5" customHeight="1">
      <c r="B124" s="114"/>
      <c r="C124" s="138">
        <v>2</v>
      </c>
      <c r="D124" s="138" t="s">
        <v>106</v>
      </c>
      <c r="E124" s="154" t="s">
        <v>115</v>
      </c>
      <c r="F124" s="155" t="s">
        <v>241</v>
      </c>
      <c r="G124" s="140" t="s">
        <v>112</v>
      </c>
      <c r="H124" s="141">
        <v>6</v>
      </c>
      <c r="I124" s="157"/>
      <c r="J124" s="153">
        <f t="shared" ref="J124:J143" si="9">H124*I124</f>
        <v>0</v>
      </c>
      <c r="K124" s="139" t="s">
        <v>1</v>
      </c>
      <c r="L124" s="142"/>
      <c r="M124" s="143" t="s">
        <v>1</v>
      </c>
      <c r="N124" s="144" t="s">
        <v>33</v>
      </c>
      <c r="O124" s="122">
        <v>0</v>
      </c>
      <c r="P124" s="122">
        <f t="shared" si="0"/>
        <v>0</v>
      </c>
      <c r="Q124" s="122">
        <v>0</v>
      </c>
      <c r="R124" s="122">
        <f t="shared" si="1"/>
        <v>0</v>
      </c>
      <c r="S124" s="122">
        <v>0</v>
      </c>
      <c r="T124" s="123">
        <f t="shared" si="2"/>
        <v>0</v>
      </c>
      <c r="AR124" s="124" t="s">
        <v>113</v>
      </c>
      <c r="AT124" s="124" t="s">
        <v>106</v>
      </c>
      <c r="AU124" s="124" t="s">
        <v>75</v>
      </c>
      <c r="AY124" s="13" t="s">
        <v>105</v>
      </c>
      <c r="BE124" s="125">
        <f t="shared" si="3"/>
        <v>0</v>
      </c>
      <c r="BF124" s="125">
        <f t="shared" si="4"/>
        <v>0</v>
      </c>
      <c r="BG124" s="125">
        <f t="shared" si="5"/>
        <v>0</v>
      </c>
      <c r="BH124" s="125">
        <f t="shared" si="6"/>
        <v>0</v>
      </c>
      <c r="BI124" s="125">
        <f t="shared" si="7"/>
        <v>0</v>
      </c>
      <c r="BJ124" s="13" t="s">
        <v>75</v>
      </c>
      <c r="BK124" s="126">
        <f t="shared" si="8"/>
        <v>0</v>
      </c>
      <c r="BL124" s="13" t="s">
        <v>104</v>
      </c>
      <c r="BM124" s="124" t="s">
        <v>113</v>
      </c>
    </row>
    <row r="125" spans="2:65" s="1" customFormat="1" ht="16.5" customHeight="1">
      <c r="B125" s="114"/>
      <c r="C125" s="115">
        <v>3</v>
      </c>
      <c r="D125" s="115" t="s">
        <v>102</v>
      </c>
      <c r="E125" s="150" t="s">
        <v>116</v>
      </c>
      <c r="F125" s="117" t="s">
        <v>117</v>
      </c>
      <c r="G125" s="118" t="s">
        <v>112</v>
      </c>
      <c r="H125" s="119">
        <v>6</v>
      </c>
      <c r="I125" s="153"/>
      <c r="J125" s="153">
        <f t="shared" si="9"/>
        <v>0</v>
      </c>
      <c r="K125" s="117" t="s">
        <v>1</v>
      </c>
      <c r="L125" s="25"/>
      <c r="M125" s="120" t="s">
        <v>1</v>
      </c>
      <c r="N125" s="121" t="s">
        <v>33</v>
      </c>
      <c r="O125" s="122">
        <v>0</v>
      </c>
      <c r="P125" s="122">
        <f t="shared" si="0"/>
        <v>0</v>
      </c>
      <c r="Q125" s="122">
        <v>0</v>
      </c>
      <c r="R125" s="122">
        <f t="shared" si="1"/>
        <v>0</v>
      </c>
      <c r="S125" s="122">
        <v>0</v>
      </c>
      <c r="T125" s="123">
        <f t="shared" si="2"/>
        <v>0</v>
      </c>
      <c r="AR125" s="124" t="s">
        <v>104</v>
      </c>
      <c r="AT125" s="124" t="s">
        <v>102</v>
      </c>
      <c r="AU125" s="124" t="s">
        <v>75</v>
      </c>
      <c r="AY125" s="13" t="s">
        <v>105</v>
      </c>
      <c r="BE125" s="125">
        <f t="shared" si="3"/>
        <v>0</v>
      </c>
      <c r="BF125" s="125">
        <f t="shared" si="4"/>
        <v>0</v>
      </c>
      <c r="BG125" s="125">
        <f t="shared" si="5"/>
        <v>0</v>
      </c>
      <c r="BH125" s="125">
        <f t="shared" si="6"/>
        <v>0</v>
      </c>
      <c r="BI125" s="125">
        <f t="shared" si="7"/>
        <v>0</v>
      </c>
      <c r="BJ125" s="13" t="s">
        <v>75</v>
      </c>
      <c r="BK125" s="126">
        <f t="shared" si="8"/>
        <v>0</v>
      </c>
      <c r="BL125" s="13" t="s">
        <v>104</v>
      </c>
      <c r="BM125" s="124" t="s">
        <v>118</v>
      </c>
    </row>
    <row r="126" spans="2:65" s="1" customFormat="1" ht="16.5" customHeight="1">
      <c r="B126" s="114"/>
      <c r="C126" s="138">
        <v>4</v>
      </c>
      <c r="D126" s="138" t="s">
        <v>106</v>
      </c>
      <c r="E126" s="154" t="s">
        <v>120</v>
      </c>
      <c r="F126" s="139" t="s">
        <v>121</v>
      </c>
      <c r="G126" s="140" t="s">
        <v>112</v>
      </c>
      <c r="H126" s="141">
        <v>6</v>
      </c>
      <c r="I126" s="157"/>
      <c r="J126" s="153">
        <f t="shared" si="9"/>
        <v>0</v>
      </c>
      <c r="K126" s="139" t="s">
        <v>1</v>
      </c>
      <c r="L126" s="142"/>
      <c r="M126" s="143" t="s">
        <v>1</v>
      </c>
      <c r="N126" s="144" t="s">
        <v>33</v>
      </c>
      <c r="O126" s="122">
        <v>0</v>
      </c>
      <c r="P126" s="122">
        <f t="shared" si="0"/>
        <v>0</v>
      </c>
      <c r="Q126" s="122">
        <v>0</v>
      </c>
      <c r="R126" s="122">
        <f t="shared" si="1"/>
        <v>0</v>
      </c>
      <c r="S126" s="122">
        <v>0</v>
      </c>
      <c r="T126" s="123">
        <f t="shared" si="2"/>
        <v>0</v>
      </c>
      <c r="AR126" s="124" t="s">
        <v>113</v>
      </c>
      <c r="AT126" s="124" t="s">
        <v>106</v>
      </c>
      <c r="AU126" s="124" t="s">
        <v>75</v>
      </c>
      <c r="AY126" s="13" t="s">
        <v>105</v>
      </c>
      <c r="BE126" s="125">
        <f t="shared" si="3"/>
        <v>0</v>
      </c>
      <c r="BF126" s="125">
        <f t="shared" si="4"/>
        <v>0</v>
      </c>
      <c r="BG126" s="125">
        <f t="shared" si="5"/>
        <v>0</v>
      </c>
      <c r="BH126" s="125">
        <f t="shared" si="6"/>
        <v>0</v>
      </c>
      <c r="BI126" s="125">
        <f t="shared" si="7"/>
        <v>0</v>
      </c>
      <c r="BJ126" s="13" t="s">
        <v>75</v>
      </c>
      <c r="BK126" s="126">
        <f t="shared" si="8"/>
        <v>0</v>
      </c>
      <c r="BL126" s="13" t="s">
        <v>104</v>
      </c>
      <c r="BM126" s="124" t="s">
        <v>122</v>
      </c>
    </row>
    <row r="127" spans="2:65" s="1" customFormat="1" ht="16.5" customHeight="1">
      <c r="B127" s="114"/>
      <c r="C127" s="115">
        <v>5</v>
      </c>
      <c r="D127" s="115" t="s">
        <v>102</v>
      </c>
      <c r="E127" s="150" t="s">
        <v>123</v>
      </c>
      <c r="F127" s="117" t="s">
        <v>124</v>
      </c>
      <c r="G127" s="118" t="s">
        <v>112</v>
      </c>
      <c r="H127" s="119">
        <v>6</v>
      </c>
      <c r="I127" s="153"/>
      <c r="J127" s="153">
        <f t="shared" si="9"/>
        <v>0</v>
      </c>
      <c r="K127" s="117" t="s">
        <v>1</v>
      </c>
      <c r="L127" s="25"/>
      <c r="M127" s="120" t="s">
        <v>1</v>
      </c>
      <c r="N127" s="121" t="s">
        <v>33</v>
      </c>
      <c r="O127" s="122">
        <v>0</v>
      </c>
      <c r="P127" s="122">
        <f t="shared" si="0"/>
        <v>0</v>
      </c>
      <c r="Q127" s="122">
        <v>0</v>
      </c>
      <c r="R127" s="122">
        <f t="shared" si="1"/>
        <v>0</v>
      </c>
      <c r="S127" s="122">
        <v>0</v>
      </c>
      <c r="T127" s="123">
        <f t="shared" si="2"/>
        <v>0</v>
      </c>
      <c r="AR127" s="124" t="s">
        <v>104</v>
      </c>
      <c r="AT127" s="124" t="s">
        <v>102</v>
      </c>
      <c r="AU127" s="124" t="s">
        <v>75</v>
      </c>
      <c r="AY127" s="13" t="s">
        <v>105</v>
      </c>
      <c r="BE127" s="125">
        <f t="shared" si="3"/>
        <v>0</v>
      </c>
      <c r="BF127" s="125">
        <f t="shared" si="4"/>
        <v>0</v>
      </c>
      <c r="BG127" s="125">
        <f t="shared" si="5"/>
        <v>0</v>
      </c>
      <c r="BH127" s="125">
        <f t="shared" si="6"/>
        <v>0</v>
      </c>
      <c r="BI127" s="125">
        <f t="shared" si="7"/>
        <v>0</v>
      </c>
      <c r="BJ127" s="13" t="s">
        <v>75</v>
      </c>
      <c r="BK127" s="126">
        <f t="shared" si="8"/>
        <v>0</v>
      </c>
      <c r="BL127" s="13" t="s">
        <v>104</v>
      </c>
      <c r="BM127" s="124" t="s">
        <v>125</v>
      </c>
    </row>
    <row r="128" spans="2:65" s="1" customFormat="1" ht="16.5" customHeight="1">
      <c r="B128" s="114"/>
      <c r="C128" s="138">
        <v>6</v>
      </c>
      <c r="D128" s="138" t="s">
        <v>106</v>
      </c>
      <c r="E128" s="154" t="s">
        <v>127</v>
      </c>
      <c r="F128" s="139" t="s">
        <v>128</v>
      </c>
      <c r="G128" s="140" t="s">
        <v>112</v>
      </c>
      <c r="H128" s="141">
        <v>6</v>
      </c>
      <c r="I128" s="157"/>
      <c r="J128" s="153">
        <f t="shared" si="9"/>
        <v>0</v>
      </c>
      <c r="K128" s="139" t="s">
        <v>1</v>
      </c>
      <c r="L128" s="142"/>
      <c r="M128" s="143" t="s">
        <v>1</v>
      </c>
      <c r="N128" s="144" t="s">
        <v>33</v>
      </c>
      <c r="O128" s="122">
        <v>0</v>
      </c>
      <c r="P128" s="122">
        <f t="shared" si="0"/>
        <v>0</v>
      </c>
      <c r="Q128" s="122">
        <v>0</v>
      </c>
      <c r="R128" s="122">
        <f t="shared" si="1"/>
        <v>0</v>
      </c>
      <c r="S128" s="122">
        <v>0</v>
      </c>
      <c r="T128" s="123">
        <f t="shared" si="2"/>
        <v>0</v>
      </c>
      <c r="AR128" s="124" t="s">
        <v>113</v>
      </c>
      <c r="AT128" s="124" t="s">
        <v>106</v>
      </c>
      <c r="AU128" s="124" t="s">
        <v>75</v>
      </c>
      <c r="AY128" s="13" t="s">
        <v>105</v>
      </c>
      <c r="BE128" s="125">
        <f t="shared" si="3"/>
        <v>0</v>
      </c>
      <c r="BF128" s="125">
        <f t="shared" si="4"/>
        <v>0</v>
      </c>
      <c r="BG128" s="125">
        <f t="shared" si="5"/>
        <v>0</v>
      </c>
      <c r="BH128" s="125">
        <f t="shared" si="6"/>
        <v>0</v>
      </c>
      <c r="BI128" s="125">
        <f t="shared" si="7"/>
        <v>0</v>
      </c>
      <c r="BJ128" s="13" t="s">
        <v>75</v>
      </c>
      <c r="BK128" s="126">
        <f t="shared" si="8"/>
        <v>0</v>
      </c>
      <c r="BL128" s="13" t="s">
        <v>104</v>
      </c>
      <c r="BM128" s="124" t="s">
        <v>129</v>
      </c>
    </row>
    <row r="129" spans="2:65" s="1" customFormat="1" ht="24" customHeight="1">
      <c r="B129" s="114"/>
      <c r="C129" s="115">
        <v>7</v>
      </c>
      <c r="D129" s="115" t="s">
        <v>102</v>
      </c>
      <c r="E129" s="150" t="s">
        <v>130</v>
      </c>
      <c r="F129" s="117" t="s">
        <v>131</v>
      </c>
      <c r="G129" s="118" t="s">
        <v>132</v>
      </c>
      <c r="H129" s="119">
        <v>180</v>
      </c>
      <c r="I129" s="153"/>
      <c r="J129" s="153">
        <f t="shared" si="9"/>
        <v>0</v>
      </c>
      <c r="K129" s="117" t="s">
        <v>1</v>
      </c>
      <c r="L129" s="25"/>
      <c r="M129" s="120" t="s">
        <v>1</v>
      </c>
      <c r="N129" s="121" t="s">
        <v>33</v>
      </c>
      <c r="O129" s="122">
        <v>0</v>
      </c>
      <c r="P129" s="122">
        <f t="shared" si="0"/>
        <v>0</v>
      </c>
      <c r="Q129" s="122">
        <v>0</v>
      </c>
      <c r="R129" s="122">
        <f t="shared" si="1"/>
        <v>0</v>
      </c>
      <c r="S129" s="122">
        <v>0</v>
      </c>
      <c r="T129" s="123">
        <f t="shared" si="2"/>
        <v>0</v>
      </c>
      <c r="W129" s="126"/>
      <c r="AR129" s="124" t="s">
        <v>104</v>
      </c>
      <c r="AT129" s="124" t="s">
        <v>102</v>
      </c>
      <c r="AU129" s="124" t="s">
        <v>75</v>
      </c>
      <c r="AY129" s="13" t="s">
        <v>105</v>
      </c>
      <c r="BE129" s="125">
        <f t="shared" si="3"/>
        <v>0</v>
      </c>
      <c r="BF129" s="125">
        <f t="shared" si="4"/>
        <v>0</v>
      </c>
      <c r="BG129" s="125">
        <f t="shared" si="5"/>
        <v>0</v>
      </c>
      <c r="BH129" s="125">
        <f t="shared" si="6"/>
        <v>0</v>
      </c>
      <c r="BI129" s="125">
        <f t="shared" si="7"/>
        <v>0</v>
      </c>
      <c r="BJ129" s="13" t="s">
        <v>75</v>
      </c>
      <c r="BK129" s="126">
        <f t="shared" si="8"/>
        <v>0</v>
      </c>
      <c r="BL129" s="13" t="s">
        <v>104</v>
      </c>
      <c r="BM129" s="124" t="s">
        <v>133</v>
      </c>
    </row>
    <row r="130" spans="2:65" s="1" customFormat="1" ht="16.5" customHeight="1">
      <c r="B130" s="114"/>
      <c r="C130" s="138">
        <v>8</v>
      </c>
      <c r="D130" s="138" t="s">
        <v>106</v>
      </c>
      <c r="E130" s="154" t="s">
        <v>135</v>
      </c>
      <c r="F130" s="139" t="s">
        <v>136</v>
      </c>
      <c r="G130" s="140" t="s">
        <v>112</v>
      </c>
      <c r="H130" s="141">
        <v>6</v>
      </c>
      <c r="I130" s="157"/>
      <c r="J130" s="153">
        <f t="shared" si="9"/>
        <v>0</v>
      </c>
      <c r="K130" s="139" t="s">
        <v>1</v>
      </c>
      <c r="L130" s="142"/>
      <c r="M130" s="143" t="s">
        <v>1</v>
      </c>
      <c r="N130" s="144" t="s">
        <v>33</v>
      </c>
      <c r="O130" s="122">
        <v>0</v>
      </c>
      <c r="P130" s="122">
        <f t="shared" si="0"/>
        <v>0</v>
      </c>
      <c r="Q130" s="122">
        <v>0</v>
      </c>
      <c r="R130" s="122">
        <f t="shared" si="1"/>
        <v>0</v>
      </c>
      <c r="S130" s="122">
        <v>0</v>
      </c>
      <c r="T130" s="123">
        <f t="shared" si="2"/>
        <v>0</v>
      </c>
      <c r="AR130" s="124" t="s">
        <v>113</v>
      </c>
      <c r="AT130" s="124" t="s">
        <v>106</v>
      </c>
      <c r="AU130" s="124" t="s">
        <v>75</v>
      </c>
      <c r="AY130" s="13" t="s">
        <v>105</v>
      </c>
      <c r="BE130" s="125">
        <f t="shared" si="3"/>
        <v>0</v>
      </c>
      <c r="BF130" s="125">
        <f t="shared" si="4"/>
        <v>0</v>
      </c>
      <c r="BG130" s="125">
        <f t="shared" si="5"/>
        <v>0</v>
      </c>
      <c r="BH130" s="125">
        <f t="shared" si="6"/>
        <v>0</v>
      </c>
      <c r="BI130" s="125">
        <f t="shared" si="7"/>
        <v>0</v>
      </c>
      <c r="BJ130" s="13" t="s">
        <v>75</v>
      </c>
      <c r="BK130" s="126">
        <f t="shared" si="8"/>
        <v>0</v>
      </c>
      <c r="BL130" s="13" t="s">
        <v>104</v>
      </c>
      <c r="BM130" s="124" t="s">
        <v>7</v>
      </c>
    </row>
    <row r="131" spans="2:65" s="1" customFormat="1" ht="16.5" customHeight="1">
      <c r="B131" s="114"/>
      <c r="C131" s="138">
        <v>9</v>
      </c>
      <c r="D131" s="138" t="s">
        <v>106</v>
      </c>
      <c r="E131" s="154" t="s">
        <v>137</v>
      </c>
      <c r="F131" s="139" t="s">
        <v>138</v>
      </c>
      <c r="G131" s="140" t="s">
        <v>112</v>
      </c>
      <c r="H131" s="141">
        <v>6</v>
      </c>
      <c r="I131" s="157"/>
      <c r="J131" s="153">
        <f t="shared" si="9"/>
        <v>0</v>
      </c>
      <c r="K131" s="139" t="s">
        <v>1</v>
      </c>
      <c r="L131" s="142"/>
      <c r="M131" s="143" t="s">
        <v>1</v>
      </c>
      <c r="N131" s="144" t="s">
        <v>33</v>
      </c>
      <c r="O131" s="122">
        <v>0</v>
      </c>
      <c r="P131" s="122">
        <f t="shared" si="0"/>
        <v>0</v>
      </c>
      <c r="Q131" s="122">
        <v>0</v>
      </c>
      <c r="R131" s="122">
        <f t="shared" si="1"/>
        <v>0</v>
      </c>
      <c r="S131" s="122">
        <v>0</v>
      </c>
      <c r="T131" s="123">
        <f t="shared" si="2"/>
        <v>0</v>
      </c>
      <c r="AR131" s="124" t="s">
        <v>113</v>
      </c>
      <c r="AT131" s="124" t="s">
        <v>106</v>
      </c>
      <c r="AU131" s="124" t="s">
        <v>75</v>
      </c>
      <c r="AY131" s="13" t="s">
        <v>105</v>
      </c>
      <c r="BE131" s="125">
        <f t="shared" si="3"/>
        <v>0</v>
      </c>
      <c r="BF131" s="125">
        <f t="shared" si="4"/>
        <v>0</v>
      </c>
      <c r="BG131" s="125">
        <f t="shared" si="5"/>
        <v>0</v>
      </c>
      <c r="BH131" s="125">
        <f t="shared" si="6"/>
        <v>0</v>
      </c>
      <c r="BI131" s="125">
        <f t="shared" si="7"/>
        <v>0</v>
      </c>
      <c r="BJ131" s="13" t="s">
        <v>75</v>
      </c>
      <c r="BK131" s="126">
        <f t="shared" si="8"/>
        <v>0</v>
      </c>
      <c r="BL131" s="13" t="s">
        <v>104</v>
      </c>
      <c r="BM131" s="124" t="s">
        <v>139</v>
      </c>
    </row>
    <row r="132" spans="2:65" s="1" customFormat="1" ht="16.5" customHeight="1">
      <c r="B132" s="114"/>
      <c r="C132" s="138">
        <v>10</v>
      </c>
      <c r="D132" s="138" t="s">
        <v>106</v>
      </c>
      <c r="E132" s="154" t="s">
        <v>141</v>
      </c>
      <c r="F132" s="139" t="s">
        <v>142</v>
      </c>
      <c r="G132" s="140" t="s">
        <v>143</v>
      </c>
      <c r="H132" s="141">
        <v>180</v>
      </c>
      <c r="I132" s="157"/>
      <c r="J132" s="153">
        <f t="shared" si="9"/>
        <v>0</v>
      </c>
      <c r="K132" s="139" t="s">
        <v>1</v>
      </c>
      <c r="L132" s="142"/>
      <c r="M132" s="143" t="s">
        <v>1</v>
      </c>
      <c r="N132" s="144" t="s">
        <v>33</v>
      </c>
      <c r="O132" s="122">
        <v>0</v>
      </c>
      <c r="P132" s="122">
        <f t="shared" si="0"/>
        <v>0</v>
      </c>
      <c r="Q132" s="122">
        <v>0</v>
      </c>
      <c r="R132" s="122">
        <f t="shared" si="1"/>
        <v>0</v>
      </c>
      <c r="S132" s="122">
        <v>0</v>
      </c>
      <c r="T132" s="123">
        <f t="shared" si="2"/>
        <v>0</v>
      </c>
      <c r="AR132" s="124" t="s">
        <v>113</v>
      </c>
      <c r="AT132" s="124" t="s">
        <v>106</v>
      </c>
      <c r="AU132" s="124" t="s">
        <v>75</v>
      </c>
      <c r="AY132" s="13" t="s">
        <v>105</v>
      </c>
      <c r="BE132" s="125">
        <f t="shared" si="3"/>
        <v>0</v>
      </c>
      <c r="BF132" s="125">
        <f t="shared" si="4"/>
        <v>0</v>
      </c>
      <c r="BG132" s="125">
        <f t="shared" si="5"/>
        <v>0</v>
      </c>
      <c r="BH132" s="125">
        <f t="shared" si="6"/>
        <v>0</v>
      </c>
      <c r="BI132" s="125">
        <f t="shared" si="7"/>
        <v>0</v>
      </c>
      <c r="BJ132" s="13" t="s">
        <v>75</v>
      </c>
      <c r="BK132" s="126">
        <f t="shared" si="8"/>
        <v>0</v>
      </c>
      <c r="BL132" s="13" t="s">
        <v>104</v>
      </c>
      <c r="BM132" s="124" t="s">
        <v>144</v>
      </c>
    </row>
    <row r="133" spans="2:65" s="149" customFormat="1" ht="24" customHeight="1">
      <c r="B133" s="114"/>
      <c r="C133" s="115">
        <v>11</v>
      </c>
      <c r="D133" s="115" t="s">
        <v>102</v>
      </c>
      <c r="E133" s="150" t="s">
        <v>237</v>
      </c>
      <c r="F133" s="117" t="s">
        <v>238</v>
      </c>
      <c r="G133" s="118" t="s">
        <v>132</v>
      </c>
      <c r="H133" s="119">
        <v>6</v>
      </c>
      <c r="I133" s="153"/>
      <c r="J133" s="153">
        <f t="shared" si="9"/>
        <v>0</v>
      </c>
      <c r="K133" s="117"/>
      <c r="L133" s="25"/>
      <c r="M133" s="120"/>
      <c r="N133" s="121"/>
      <c r="O133" s="122"/>
      <c r="P133" s="122"/>
      <c r="Q133" s="122"/>
      <c r="R133" s="122"/>
      <c r="S133" s="122"/>
      <c r="T133" s="123"/>
      <c r="AR133" s="124"/>
      <c r="AT133" s="124"/>
      <c r="AU133" s="124"/>
      <c r="AY133" s="13"/>
      <c r="BE133" s="125"/>
      <c r="BF133" s="125"/>
      <c r="BG133" s="125"/>
      <c r="BH133" s="125"/>
      <c r="BI133" s="125"/>
      <c r="BJ133" s="13"/>
      <c r="BK133" s="126">
        <f t="shared" si="8"/>
        <v>0</v>
      </c>
      <c r="BL133" s="13"/>
      <c r="BM133" s="124"/>
    </row>
    <row r="134" spans="2:65" s="149" customFormat="1" ht="24">
      <c r="B134" s="114"/>
      <c r="C134" s="138">
        <v>12</v>
      </c>
      <c r="D134" s="138" t="s">
        <v>106</v>
      </c>
      <c r="E134" s="154" t="s">
        <v>239</v>
      </c>
      <c r="F134" s="139" t="s">
        <v>240</v>
      </c>
      <c r="G134" s="140" t="s">
        <v>143</v>
      </c>
      <c r="H134" s="141">
        <v>4</v>
      </c>
      <c r="I134" s="157"/>
      <c r="J134" s="153">
        <f t="shared" si="9"/>
        <v>0</v>
      </c>
      <c r="K134" s="139"/>
      <c r="L134" s="142"/>
      <c r="M134" s="143"/>
      <c r="N134" s="144"/>
      <c r="O134" s="122"/>
      <c r="P134" s="122"/>
      <c r="Q134" s="122"/>
      <c r="R134" s="122"/>
      <c r="S134" s="122"/>
      <c r="T134" s="123"/>
      <c r="AR134" s="124"/>
      <c r="AT134" s="124"/>
      <c r="AU134" s="124"/>
      <c r="AY134" s="13"/>
      <c r="BE134" s="125"/>
      <c r="BF134" s="125"/>
      <c r="BG134" s="125"/>
      <c r="BH134" s="125"/>
      <c r="BI134" s="125"/>
      <c r="BJ134" s="13"/>
      <c r="BK134" s="126"/>
      <c r="BL134" s="13"/>
      <c r="BM134" s="124"/>
    </row>
    <row r="135" spans="2:65" s="1" customFormat="1" ht="24" customHeight="1">
      <c r="B135" s="114"/>
      <c r="C135" s="115">
        <v>13</v>
      </c>
      <c r="D135" s="115" t="s">
        <v>102</v>
      </c>
      <c r="E135" s="150" t="s">
        <v>145</v>
      </c>
      <c r="F135" s="117" t="s">
        <v>146</v>
      </c>
      <c r="G135" s="118" t="s">
        <v>112</v>
      </c>
      <c r="H135" s="119">
        <v>3</v>
      </c>
      <c r="I135" s="153"/>
      <c r="J135" s="153">
        <f t="shared" si="9"/>
        <v>0</v>
      </c>
      <c r="K135" s="117" t="s">
        <v>1</v>
      </c>
      <c r="L135" s="25"/>
      <c r="M135" s="120" t="s">
        <v>1</v>
      </c>
      <c r="N135" s="121" t="s">
        <v>33</v>
      </c>
      <c r="O135" s="122">
        <v>0</v>
      </c>
      <c r="P135" s="122">
        <f t="shared" si="0"/>
        <v>0</v>
      </c>
      <c r="Q135" s="122">
        <v>0</v>
      </c>
      <c r="R135" s="122">
        <f t="shared" si="1"/>
        <v>0</v>
      </c>
      <c r="S135" s="122">
        <v>0</v>
      </c>
      <c r="T135" s="123">
        <f t="shared" si="2"/>
        <v>0</v>
      </c>
      <c r="AR135" s="124" t="s">
        <v>104</v>
      </c>
      <c r="AT135" s="124" t="s">
        <v>102</v>
      </c>
      <c r="AU135" s="124" t="s">
        <v>75</v>
      </c>
      <c r="AY135" s="13" t="s">
        <v>105</v>
      </c>
      <c r="BE135" s="125">
        <f t="shared" si="3"/>
        <v>0</v>
      </c>
      <c r="BF135" s="125">
        <f t="shared" si="4"/>
        <v>0</v>
      </c>
      <c r="BG135" s="125">
        <f t="shared" si="5"/>
        <v>0</v>
      </c>
      <c r="BH135" s="125">
        <f t="shared" si="6"/>
        <v>0</v>
      </c>
      <c r="BI135" s="125">
        <f t="shared" si="7"/>
        <v>0</v>
      </c>
      <c r="BJ135" s="13" t="s">
        <v>75</v>
      </c>
      <c r="BK135" s="126">
        <f t="shared" si="8"/>
        <v>0</v>
      </c>
      <c r="BL135" s="13" t="s">
        <v>104</v>
      </c>
      <c r="BM135" s="124" t="s">
        <v>147</v>
      </c>
    </row>
    <row r="136" spans="2:65" s="1" customFormat="1" ht="16.5" customHeight="1">
      <c r="B136" s="114"/>
      <c r="C136" s="138">
        <v>14</v>
      </c>
      <c r="D136" s="138" t="s">
        <v>106</v>
      </c>
      <c r="E136" s="154" t="s">
        <v>149</v>
      </c>
      <c r="F136" s="139" t="s">
        <v>150</v>
      </c>
      <c r="G136" s="140" t="s">
        <v>112</v>
      </c>
      <c r="H136" s="141">
        <v>3</v>
      </c>
      <c r="I136" s="157"/>
      <c r="J136" s="153">
        <f t="shared" si="9"/>
        <v>0</v>
      </c>
      <c r="K136" s="139" t="s">
        <v>1</v>
      </c>
      <c r="L136" s="142"/>
      <c r="M136" s="143" t="s">
        <v>1</v>
      </c>
      <c r="N136" s="144" t="s">
        <v>33</v>
      </c>
      <c r="O136" s="122">
        <v>0</v>
      </c>
      <c r="P136" s="122">
        <f t="shared" si="0"/>
        <v>0</v>
      </c>
      <c r="Q136" s="122">
        <v>0</v>
      </c>
      <c r="R136" s="122">
        <f t="shared" si="1"/>
        <v>0</v>
      </c>
      <c r="S136" s="122">
        <v>0</v>
      </c>
      <c r="T136" s="123">
        <f t="shared" si="2"/>
        <v>0</v>
      </c>
      <c r="AR136" s="124" t="s">
        <v>113</v>
      </c>
      <c r="AT136" s="124" t="s">
        <v>106</v>
      </c>
      <c r="AU136" s="124" t="s">
        <v>75</v>
      </c>
      <c r="AY136" s="13" t="s">
        <v>105</v>
      </c>
      <c r="BE136" s="125">
        <f t="shared" si="3"/>
        <v>0</v>
      </c>
      <c r="BF136" s="125">
        <f t="shared" si="4"/>
        <v>0</v>
      </c>
      <c r="BG136" s="125">
        <f t="shared" si="5"/>
        <v>0</v>
      </c>
      <c r="BH136" s="125">
        <f t="shared" si="6"/>
        <v>0</v>
      </c>
      <c r="BI136" s="125">
        <f t="shared" si="7"/>
        <v>0</v>
      </c>
      <c r="BJ136" s="13" t="s">
        <v>75</v>
      </c>
      <c r="BK136" s="126">
        <f t="shared" si="8"/>
        <v>0</v>
      </c>
      <c r="BL136" s="13" t="s">
        <v>104</v>
      </c>
      <c r="BM136" s="124" t="s">
        <v>151</v>
      </c>
    </row>
    <row r="137" spans="2:65" s="1" customFormat="1" ht="24" customHeight="1">
      <c r="B137" s="114"/>
      <c r="C137" s="115">
        <v>15</v>
      </c>
      <c r="D137" s="115" t="s">
        <v>102</v>
      </c>
      <c r="E137" s="150" t="s">
        <v>152</v>
      </c>
      <c r="F137" s="117" t="s">
        <v>153</v>
      </c>
      <c r="G137" s="118" t="s">
        <v>132</v>
      </c>
      <c r="H137" s="119">
        <v>45</v>
      </c>
      <c r="I137" s="153"/>
      <c r="J137" s="153">
        <f t="shared" si="9"/>
        <v>0</v>
      </c>
      <c r="K137" s="117" t="s">
        <v>1</v>
      </c>
      <c r="L137" s="25"/>
      <c r="M137" s="120" t="s">
        <v>1</v>
      </c>
      <c r="N137" s="121" t="s">
        <v>33</v>
      </c>
      <c r="O137" s="122">
        <v>0</v>
      </c>
      <c r="P137" s="122">
        <f t="shared" si="0"/>
        <v>0</v>
      </c>
      <c r="Q137" s="122">
        <v>0</v>
      </c>
      <c r="R137" s="122">
        <f t="shared" si="1"/>
        <v>0</v>
      </c>
      <c r="S137" s="122">
        <v>0</v>
      </c>
      <c r="T137" s="123">
        <f t="shared" si="2"/>
        <v>0</v>
      </c>
      <c r="AR137" s="124" t="s">
        <v>104</v>
      </c>
      <c r="AT137" s="124" t="s">
        <v>102</v>
      </c>
      <c r="AU137" s="124" t="s">
        <v>75</v>
      </c>
      <c r="AY137" s="13" t="s">
        <v>105</v>
      </c>
      <c r="BE137" s="125">
        <f t="shared" si="3"/>
        <v>0</v>
      </c>
      <c r="BF137" s="125">
        <f t="shared" si="4"/>
        <v>0</v>
      </c>
      <c r="BG137" s="125">
        <f t="shared" si="5"/>
        <v>0</v>
      </c>
      <c r="BH137" s="125">
        <f t="shared" si="6"/>
        <v>0</v>
      </c>
      <c r="BI137" s="125">
        <f t="shared" si="7"/>
        <v>0</v>
      </c>
      <c r="BJ137" s="13" t="s">
        <v>75</v>
      </c>
      <c r="BK137" s="126">
        <f t="shared" si="8"/>
        <v>0</v>
      </c>
      <c r="BL137" s="13" t="s">
        <v>104</v>
      </c>
      <c r="BM137" s="124" t="s">
        <v>154</v>
      </c>
    </row>
    <row r="138" spans="2:65" s="1" customFormat="1" ht="16.5" customHeight="1">
      <c r="B138" s="114"/>
      <c r="C138" s="138">
        <v>16</v>
      </c>
      <c r="D138" s="138" t="s">
        <v>106</v>
      </c>
      <c r="E138" s="154" t="s">
        <v>155</v>
      </c>
      <c r="F138" s="139" t="s">
        <v>156</v>
      </c>
      <c r="G138" s="140" t="s">
        <v>132</v>
      </c>
      <c r="H138" s="141">
        <v>45</v>
      </c>
      <c r="I138" s="157"/>
      <c r="J138" s="153">
        <f t="shared" si="9"/>
        <v>0</v>
      </c>
      <c r="K138" s="139" t="s">
        <v>1</v>
      </c>
      <c r="L138" s="142"/>
      <c r="M138" s="143" t="s">
        <v>1</v>
      </c>
      <c r="N138" s="144" t="s">
        <v>33</v>
      </c>
      <c r="O138" s="122">
        <v>0</v>
      </c>
      <c r="P138" s="122">
        <f t="shared" si="0"/>
        <v>0</v>
      </c>
      <c r="Q138" s="122">
        <v>0</v>
      </c>
      <c r="R138" s="122">
        <f t="shared" si="1"/>
        <v>0</v>
      </c>
      <c r="S138" s="122">
        <v>0</v>
      </c>
      <c r="T138" s="123">
        <f t="shared" si="2"/>
        <v>0</v>
      </c>
      <c r="AR138" s="124" t="s">
        <v>113</v>
      </c>
      <c r="AT138" s="124" t="s">
        <v>106</v>
      </c>
      <c r="AU138" s="124" t="s">
        <v>75</v>
      </c>
      <c r="AY138" s="13" t="s">
        <v>105</v>
      </c>
      <c r="BE138" s="125">
        <f t="shared" si="3"/>
        <v>0</v>
      </c>
      <c r="BF138" s="125">
        <f t="shared" si="4"/>
        <v>0</v>
      </c>
      <c r="BG138" s="125">
        <f t="shared" si="5"/>
        <v>0</v>
      </c>
      <c r="BH138" s="125">
        <f t="shared" si="6"/>
        <v>0</v>
      </c>
      <c r="BI138" s="125">
        <f t="shared" si="7"/>
        <v>0</v>
      </c>
      <c r="BJ138" s="13" t="s">
        <v>75</v>
      </c>
      <c r="BK138" s="126">
        <f t="shared" si="8"/>
        <v>0</v>
      </c>
      <c r="BL138" s="13" t="s">
        <v>104</v>
      </c>
      <c r="BM138" s="124" t="s">
        <v>157</v>
      </c>
    </row>
    <row r="139" spans="2:65" s="1" customFormat="1" ht="24" customHeight="1">
      <c r="B139" s="114"/>
      <c r="C139" s="115">
        <v>17</v>
      </c>
      <c r="D139" s="115" t="s">
        <v>102</v>
      </c>
      <c r="E139" s="150" t="s">
        <v>158</v>
      </c>
      <c r="F139" s="117" t="s">
        <v>159</v>
      </c>
      <c r="G139" s="118" t="s">
        <v>132</v>
      </c>
      <c r="H139" s="119">
        <v>180</v>
      </c>
      <c r="I139" s="153"/>
      <c r="J139" s="153">
        <f t="shared" si="9"/>
        <v>0</v>
      </c>
      <c r="K139" s="117" t="s">
        <v>1</v>
      </c>
      <c r="L139" s="25"/>
      <c r="M139" s="120" t="s">
        <v>1</v>
      </c>
      <c r="N139" s="121" t="s">
        <v>33</v>
      </c>
      <c r="O139" s="122">
        <v>0</v>
      </c>
      <c r="P139" s="122">
        <f t="shared" si="0"/>
        <v>0</v>
      </c>
      <c r="Q139" s="122">
        <v>0</v>
      </c>
      <c r="R139" s="122">
        <f t="shared" si="1"/>
        <v>0</v>
      </c>
      <c r="S139" s="122">
        <v>0</v>
      </c>
      <c r="T139" s="123">
        <f t="shared" si="2"/>
        <v>0</v>
      </c>
      <c r="AR139" s="124" t="s">
        <v>104</v>
      </c>
      <c r="AT139" s="124" t="s">
        <v>102</v>
      </c>
      <c r="AU139" s="124" t="s">
        <v>75</v>
      </c>
      <c r="AY139" s="13" t="s">
        <v>105</v>
      </c>
      <c r="BE139" s="125">
        <f t="shared" si="3"/>
        <v>0</v>
      </c>
      <c r="BF139" s="125">
        <f t="shared" si="4"/>
        <v>0</v>
      </c>
      <c r="BG139" s="125">
        <f t="shared" si="5"/>
        <v>0</v>
      </c>
      <c r="BH139" s="125">
        <f t="shared" si="6"/>
        <v>0</v>
      </c>
      <c r="BI139" s="125">
        <f t="shared" si="7"/>
        <v>0</v>
      </c>
      <c r="BJ139" s="13" t="s">
        <v>75</v>
      </c>
      <c r="BK139" s="126">
        <f t="shared" si="8"/>
        <v>0</v>
      </c>
      <c r="BL139" s="13" t="s">
        <v>104</v>
      </c>
      <c r="BM139" s="124" t="s">
        <v>160</v>
      </c>
    </row>
    <row r="140" spans="2:65" s="1" customFormat="1" ht="16.5" customHeight="1">
      <c r="B140" s="114"/>
      <c r="C140" s="138">
        <v>18</v>
      </c>
      <c r="D140" s="138" t="s">
        <v>106</v>
      </c>
      <c r="E140" s="154" t="s">
        <v>161</v>
      </c>
      <c r="F140" s="139" t="s">
        <v>162</v>
      </c>
      <c r="G140" s="140" t="s">
        <v>132</v>
      </c>
      <c r="H140" s="141">
        <v>180</v>
      </c>
      <c r="I140" s="157"/>
      <c r="J140" s="153">
        <f t="shared" si="9"/>
        <v>0</v>
      </c>
      <c r="K140" s="139" t="s">
        <v>1</v>
      </c>
      <c r="L140" s="142"/>
      <c r="M140" s="143" t="s">
        <v>1</v>
      </c>
      <c r="N140" s="144" t="s">
        <v>33</v>
      </c>
      <c r="O140" s="122">
        <v>0</v>
      </c>
      <c r="P140" s="122">
        <f t="shared" si="0"/>
        <v>0</v>
      </c>
      <c r="Q140" s="122">
        <v>0</v>
      </c>
      <c r="R140" s="122">
        <f t="shared" si="1"/>
        <v>0</v>
      </c>
      <c r="S140" s="122">
        <v>0</v>
      </c>
      <c r="T140" s="123">
        <f t="shared" si="2"/>
        <v>0</v>
      </c>
      <c r="AR140" s="124" t="s">
        <v>113</v>
      </c>
      <c r="AT140" s="124" t="s">
        <v>106</v>
      </c>
      <c r="AU140" s="124" t="s">
        <v>75</v>
      </c>
      <c r="AY140" s="13" t="s">
        <v>105</v>
      </c>
      <c r="BE140" s="125">
        <f t="shared" si="3"/>
        <v>0</v>
      </c>
      <c r="BF140" s="125">
        <f t="shared" si="4"/>
        <v>0</v>
      </c>
      <c r="BG140" s="125">
        <f t="shared" si="5"/>
        <v>0</v>
      </c>
      <c r="BH140" s="125">
        <f t="shared" si="6"/>
        <v>0</v>
      </c>
      <c r="BI140" s="125">
        <f t="shared" si="7"/>
        <v>0</v>
      </c>
      <c r="BJ140" s="13" t="s">
        <v>75</v>
      </c>
      <c r="BK140" s="126">
        <f t="shared" si="8"/>
        <v>0</v>
      </c>
      <c r="BL140" s="13" t="s">
        <v>104</v>
      </c>
      <c r="BM140" s="124" t="s">
        <v>163</v>
      </c>
    </row>
    <row r="141" spans="2:65" s="1" customFormat="1" ht="16.5" customHeight="1">
      <c r="B141" s="114"/>
      <c r="C141" s="115">
        <v>19</v>
      </c>
      <c r="D141" s="115" t="s">
        <v>102</v>
      </c>
      <c r="E141" s="150" t="s">
        <v>164</v>
      </c>
      <c r="F141" s="117" t="s">
        <v>164</v>
      </c>
      <c r="G141" s="118" t="s">
        <v>165</v>
      </c>
      <c r="H141" s="119">
        <v>38.561</v>
      </c>
      <c r="I141" s="153"/>
      <c r="J141" s="153">
        <f t="shared" si="9"/>
        <v>0</v>
      </c>
      <c r="K141" s="117" t="s">
        <v>1</v>
      </c>
      <c r="L141" s="25"/>
      <c r="M141" s="120" t="s">
        <v>1</v>
      </c>
      <c r="N141" s="121" t="s">
        <v>33</v>
      </c>
      <c r="O141" s="122">
        <v>0</v>
      </c>
      <c r="P141" s="122">
        <f t="shared" si="0"/>
        <v>0</v>
      </c>
      <c r="Q141" s="122">
        <v>0</v>
      </c>
      <c r="R141" s="122">
        <f t="shared" si="1"/>
        <v>0</v>
      </c>
      <c r="S141" s="122">
        <v>0</v>
      </c>
      <c r="T141" s="123">
        <f t="shared" si="2"/>
        <v>0</v>
      </c>
      <c r="AR141" s="124" t="s">
        <v>104</v>
      </c>
      <c r="AT141" s="124" t="s">
        <v>102</v>
      </c>
      <c r="AU141" s="124" t="s">
        <v>75</v>
      </c>
      <c r="AY141" s="13" t="s">
        <v>105</v>
      </c>
      <c r="BE141" s="125">
        <f t="shared" si="3"/>
        <v>0</v>
      </c>
      <c r="BF141" s="125">
        <f t="shared" si="4"/>
        <v>0</v>
      </c>
      <c r="BG141" s="125">
        <f t="shared" si="5"/>
        <v>0</v>
      </c>
      <c r="BH141" s="125">
        <f t="shared" si="6"/>
        <v>0</v>
      </c>
      <c r="BI141" s="125">
        <f t="shared" si="7"/>
        <v>0</v>
      </c>
      <c r="BJ141" s="13" t="s">
        <v>75</v>
      </c>
      <c r="BK141" s="126">
        <f t="shared" si="8"/>
        <v>0</v>
      </c>
      <c r="BL141" s="13" t="s">
        <v>104</v>
      </c>
      <c r="BM141" s="124" t="s">
        <v>166</v>
      </c>
    </row>
    <row r="142" spans="2:65" s="1" customFormat="1" ht="16.5" customHeight="1">
      <c r="B142" s="114"/>
      <c r="C142" s="115">
        <v>20</v>
      </c>
      <c r="D142" s="115" t="s">
        <v>102</v>
      </c>
      <c r="E142" s="150" t="s">
        <v>167</v>
      </c>
      <c r="F142" s="117" t="s">
        <v>168</v>
      </c>
      <c r="G142" s="118" t="s">
        <v>169</v>
      </c>
      <c r="H142" s="119">
        <v>4</v>
      </c>
      <c r="I142" s="153"/>
      <c r="J142" s="153">
        <f t="shared" si="9"/>
        <v>0</v>
      </c>
      <c r="K142" s="117" t="s">
        <v>1</v>
      </c>
      <c r="L142" s="25"/>
      <c r="M142" s="120" t="s">
        <v>1</v>
      </c>
      <c r="N142" s="121" t="s">
        <v>33</v>
      </c>
      <c r="O142" s="122">
        <v>0</v>
      </c>
      <c r="P142" s="122">
        <f t="shared" si="0"/>
        <v>0</v>
      </c>
      <c r="Q142" s="122">
        <v>0</v>
      </c>
      <c r="R142" s="122">
        <f t="shared" si="1"/>
        <v>0</v>
      </c>
      <c r="S142" s="122">
        <v>0</v>
      </c>
      <c r="T142" s="123">
        <f t="shared" si="2"/>
        <v>0</v>
      </c>
      <c r="AR142" s="124" t="s">
        <v>104</v>
      </c>
      <c r="AT142" s="124" t="s">
        <v>102</v>
      </c>
      <c r="AU142" s="124" t="s">
        <v>75</v>
      </c>
      <c r="AY142" s="13" t="s">
        <v>105</v>
      </c>
      <c r="BE142" s="125">
        <f t="shared" si="3"/>
        <v>0</v>
      </c>
      <c r="BF142" s="125">
        <f t="shared" si="4"/>
        <v>0</v>
      </c>
      <c r="BG142" s="125">
        <f t="shared" si="5"/>
        <v>0</v>
      </c>
      <c r="BH142" s="125">
        <f t="shared" si="6"/>
        <v>0</v>
      </c>
      <c r="BI142" s="125">
        <f t="shared" si="7"/>
        <v>0</v>
      </c>
      <c r="BJ142" s="13" t="s">
        <v>75</v>
      </c>
      <c r="BK142" s="126">
        <f t="shared" si="8"/>
        <v>0</v>
      </c>
      <c r="BL142" s="13" t="s">
        <v>104</v>
      </c>
      <c r="BM142" s="124" t="s">
        <v>170</v>
      </c>
    </row>
    <row r="143" spans="2:65" s="1" customFormat="1" ht="16.5" customHeight="1">
      <c r="B143" s="114"/>
      <c r="C143" s="115">
        <v>21</v>
      </c>
      <c r="D143" s="115" t="s">
        <v>102</v>
      </c>
      <c r="E143" s="116" t="s">
        <v>171</v>
      </c>
      <c r="F143" s="117" t="s">
        <v>172</v>
      </c>
      <c r="G143" s="118" t="s">
        <v>165</v>
      </c>
      <c r="H143" s="119">
        <v>38.561</v>
      </c>
      <c r="I143" s="153"/>
      <c r="J143" s="153">
        <f t="shared" si="9"/>
        <v>0</v>
      </c>
      <c r="K143" s="117" t="s">
        <v>1</v>
      </c>
      <c r="L143" s="25"/>
      <c r="M143" s="120" t="s">
        <v>1</v>
      </c>
      <c r="N143" s="121" t="s">
        <v>33</v>
      </c>
      <c r="O143" s="122">
        <v>0</v>
      </c>
      <c r="P143" s="122">
        <f t="shared" si="0"/>
        <v>0</v>
      </c>
      <c r="Q143" s="122">
        <v>0</v>
      </c>
      <c r="R143" s="122">
        <f t="shared" si="1"/>
        <v>0</v>
      </c>
      <c r="S143" s="122">
        <v>0</v>
      </c>
      <c r="T143" s="123">
        <f t="shared" si="2"/>
        <v>0</v>
      </c>
      <c r="AR143" s="124" t="s">
        <v>104</v>
      </c>
      <c r="AT143" s="124" t="s">
        <v>102</v>
      </c>
      <c r="AU143" s="124" t="s">
        <v>75</v>
      </c>
      <c r="AY143" s="13" t="s">
        <v>105</v>
      </c>
      <c r="BE143" s="125">
        <f t="shared" si="3"/>
        <v>0</v>
      </c>
      <c r="BF143" s="125">
        <f t="shared" si="4"/>
        <v>0</v>
      </c>
      <c r="BG143" s="125">
        <f t="shared" si="5"/>
        <v>0</v>
      </c>
      <c r="BH143" s="125">
        <f t="shared" si="6"/>
        <v>0</v>
      </c>
      <c r="BI143" s="125">
        <f t="shared" si="7"/>
        <v>0</v>
      </c>
      <c r="BJ143" s="13" t="s">
        <v>75</v>
      </c>
      <c r="BK143" s="126">
        <f t="shared" si="8"/>
        <v>0</v>
      </c>
      <c r="BL143" s="13" t="s">
        <v>104</v>
      </c>
      <c r="BM143" s="124" t="s">
        <v>173</v>
      </c>
    </row>
    <row r="144" spans="2:65" s="11" customFormat="1" ht="22.9" customHeight="1">
      <c r="B144" s="127"/>
      <c r="D144" s="128" t="s">
        <v>66</v>
      </c>
      <c r="E144" s="136" t="s">
        <v>174</v>
      </c>
      <c r="F144" s="136" t="s">
        <v>175</v>
      </c>
      <c r="J144" s="137">
        <f>SUM(J145:J155)</f>
        <v>0</v>
      </c>
      <c r="L144" s="127"/>
      <c r="M144" s="131"/>
      <c r="P144" s="132">
        <f>SUM(P145:P155)</f>
        <v>0</v>
      </c>
      <c r="R144" s="132">
        <f>SUM(R145:R155)</f>
        <v>0</v>
      </c>
      <c r="T144" s="133">
        <f>SUM(T145:T155)</f>
        <v>0</v>
      </c>
      <c r="AR144" s="128" t="s">
        <v>71</v>
      </c>
      <c r="AT144" s="134" t="s">
        <v>66</v>
      </c>
      <c r="AU144" s="134" t="s">
        <v>71</v>
      </c>
      <c r="AY144" s="128" t="s">
        <v>105</v>
      </c>
      <c r="BK144" s="135">
        <f>SUM(BK145:BK155)</f>
        <v>0</v>
      </c>
    </row>
    <row r="145" spans="2:65" s="1" customFormat="1" ht="16.5" customHeight="1">
      <c r="B145" s="114"/>
      <c r="C145" s="115">
        <v>22</v>
      </c>
      <c r="D145" s="115" t="s">
        <v>102</v>
      </c>
      <c r="E145" s="150" t="s">
        <v>176</v>
      </c>
      <c r="F145" s="151" t="s">
        <v>177</v>
      </c>
      <c r="G145" s="152" t="s">
        <v>112</v>
      </c>
      <c r="H145" s="153">
        <v>24</v>
      </c>
      <c r="I145" s="153"/>
      <c r="J145" s="153">
        <f>H145*I145</f>
        <v>0</v>
      </c>
      <c r="K145" s="117" t="s">
        <v>1</v>
      </c>
      <c r="L145" s="25"/>
      <c r="M145" s="120" t="s">
        <v>1</v>
      </c>
      <c r="N145" s="121" t="s">
        <v>33</v>
      </c>
      <c r="O145" s="122">
        <v>0</v>
      </c>
      <c r="P145" s="122">
        <f t="shared" ref="P145:P155" si="10">O145*H145</f>
        <v>0</v>
      </c>
      <c r="Q145" s="122">
        <v>0</v>
      </c>
      <c r="R145" s="122">
        <f t="shared" ref="R145:R155" si="11">Q145*H145</f>
        <v>0</v>
      </c>
      <c r="S145" s="122">
        <v>0</v>
      </c>
      <c r="T145" s="123">
        <f t="shared" ref="T145:T155" si="12">S145*H145</f>
        <v>0</v>
      </c>
      <c r="AR145" s="124" t="s">
        <v>104</v>
      </c>
      <c r="AT145" s="124" t="s">
        <v>102</v>
      </c>
      <c r="AU145" s="124" t="s">
        <v>75</v>
      </c>
      <c r="AY145" s="13" t="s">
        <v>105</v>
      </c>
      <c r="BE145" s="125">
        <f t="shared" ref="BE145:BE155" si="13">IF(N145="základná",J145,0)</f>
        <v>0</v>
      </c>
      <c r="BF145" s="125">
        <f t="shared" ref="BF145:BF155" si="14">IF(N145="znížená",J145,0)</f>
        <v>0</v>
      </c>
      <c r="BG145" s="125">
        <f t="shared" ref="BG145:BG155" si="15">IF(N145="zákl. prenesená",J145,0)</f>
        <v>0</v>
      </c>
      <c r="BH145" s="125">
        <f t="shared" ref="BH145:BH155" si="16">IF(N145="zníž. prenesená",J145,0)</f>
        <v>0</v>
      </c>
      <c r="BI145" s="125">
        <f t="shared" ref="BI145:BI155" si="17">IF(N145="nulová",J145,0)</f>
        <v>0</v>
      </c>
      <c r="BJ145" s="13" t="s">
        <v>75</v>
      </c>
      <c r="BK145" s="126">
        <f t="shared" ref="BK145:BK155" si="18">ROUND(I145*H145,3)</f>
        <v>0</v>
      </c>
      <c r="BL145" s="13" t="s">
        <v>104</v>
      </c>
      <c r="BM145" s="124" t="s">
        <v>178</v>
      </c>
    </row>
    <row r="146" spans="2:65" s="1" customFormat="1" ht="24" customHeight="1">
      <c r="B146" s="114"/>
      <c r="C146" s="115">
        <v>23</v>
      </c>
      <c r="D146" s="115" t="s">
        <v>102</v>
      </c>
      <c r="E146" s="150" t="s">
        <v>180</v>
      </c>
      <c r="F146" s="151" t="s">
        <v>181</v>
      </c>
      <c r="G146" s="152" t="s">
        <v>112</v>
      </c>
      <c r="H146" s="153">
        <v>6</v>
      </c>
      <c r="I146" s="153"/>
      <c r="J146" s="153">
        <f t="shared" ref="J146:J155" si="19">H146*I146</f>
        <v>0</v>
      </c>
      <c r="K146" s="117" t="s">
        <v>1</v>
      </c>
      <c r="L146" s="25"/>
      <c r="M146" s="120" t="s">
        <v>1</v>
      </c>
      <c r="N146" s="121" t="s">
        <v>33</v>
      </c>
      <c r="O146" s="122">
        <v>0</v>
      </c>
      <c r="P146" s="122">
        <f t="shared" si="10"/>
        <v>0</v>
      </c>
      <c r="Q146" s="122">
        <v>0</v>
      </c>
      <c r="R146" s="122">
        <f t="shared" si="11"/>
        <v>0</v>
      </c>
      <c r="S146" s="122">
        <v>0</v>
      </c>
      <c r="T146" s="123">
        <f t="shared" si="12"/>
        <v>0</v>
      </c>
      <c r="AR146" s="124" t="s">
        <v>104</v>
      </c>
      <c r="AT146" s="124" t="s">
        <v>102</v>
      </c>
      <c r="AU146" s="124" t="s">
        <v>75</v>
      </c>
      <c r="AY146" s="13" t="s">
        <v>105</v>
      </c>
      <c r="BE146" s="125">
        <f t="shared" si="13"/>
        <v>0</v>
      </c>
      <c r="BF146" s="125">
        <f t="shared" si="14"/>
        <v>0</v>
      </c>
      <c r="BG146" s="125">
        <f t="shared" si="15"/>
        <v>0</v>
      </c>
      <c r="BH146" s="125">
        <f t="shared" si="16"/>
        <v>0</v>
      </c>
      <c r="BI146" s="125">
        <f t="shared" si="17"/>
        <v>0</v>
      </c>
      <c r="BJ146" s="13" t="s">
        <v>75</v>
      </c>
      <c r="BK146" s="126">
        <f t="shared" si="18"/>
        <v>0</v>
      </c>
      <c r="BL146" s="13" t="s">
        <v>104</v>
      </c>
      <c r="BM146" s="124" t="s">
        <v>182</v>
      </c>
    </row>
    <row r="147" spans="2:65" s="1" customFormat="1" ht="24" customHeight="1">
      <c r="B147" s="114"/>
      <c r="C147" s="115">
        <v>24</v>
      </c>
      <c r="D147" s="115" t="s">
        <v>102</v>
      </c>
      <c r="E147" s="150" t="s">
        <v>183</v>
      </c>
      <c r="F147" s="151" t="s">
        <v>184</v>
      </c>
      <c r="G147" s="152" t="s">
        <v>179</v>
      </c>
      <c r="H147" s="153">
        <v>4.8</v>
      </c>
      <c r="I147" s="153"/>
      <c r="J147" s="153">
        <f t="shared" si="19"/>
        <v>0</v>
      </c>
      <c r="K147" s="117" t="s">
        <v>1</v>
      </c>
      <c r="L147" s="25"/>
      <c r="M147" s="120" t="s">
        <v>1</v>
      </c>
      <c r="N147" s="121" t="s">
        <v>33</v>
      </c>
      <c r="O147" s="122">
        <v>0</v>
      </c>
      <c r="P147" s="122">
        <f t="shared" si="10"/>
        <v>0</v>
      </c>
      <c r="Q147" s="122">
        <v>0</v>
      </c>
      <c r="R147" s="122">
        <f t="shared" si="11"/>
        <v>0</v>
      </c>
      <c r="S147" s="122">
        <v>0</v>
      </c>
      <c r="T147" s="123">
        <f t="shared" si="12"/>
        <v>0</v>
      </c>
      <c r="AR147" s="124" t="s">
        <v>104</v>
      </c>
      <c r="AT147" s="124" t="s">
        <v>102</v>
      </c>
      <c r="AU147" s="124" t="s">
        <v>75</v>
      </c>
      <c r="AY147" s="13" t="s">
        <v>105</v>
      </c>
      <c r="BE147" s="125">
        <f t="shared" si="13"/>
        <v>0</v>
      </c>
      <c r="BF147" s="125">
        <f t="shared" si="14"/>
        <v>0</v>
      </c>
      <c r="BG147" s="125">
        <f t="shared" si="15"/>
        <v>0</v>
      </c>
      <c r="BH147" s="125">
        <f t="shared" si="16"/>
        <v>0</v>
      </c>
      <c r="BI147" s="125">
        <f t="shared" si="17"/>
        <v>0</v>
      </c>
      <c r="BJ147" s="13" t="s">
        <v>75</v>
      </c>
      <c r="BK147" s="126">
        <f t="shared" si="18"/>
        <v>0</v>
      </c>
      <c r="BL147" s="13" t="s">
        <v>104</v>
      </c>
      <c r="BM147" s="124" t="s">
        <v>185</v>
      </c>
    </row>
    <row r="148" spans="2:65" s="1" customFormat="1" ht="16.5" customHeight="1">
      <c r="B148" s="114"/>
      <c r="C148" s="138">
        <v>25</v>
      </c>
      <c r="D148" s="138" t="s">
        <v>106</v>
      </c>
      <c r="E148" s="154" t="s">
        <v>186</v>
      </c>
      <c r="F148" s="155" t="s">
        <v>187</v>
      </c>
      <c r="G148" s="156" t="s">
        <v>179</v>
      </c>
      <c r="H148" s="157">
        <v>4.8</v>
      </c>
      <c r="I148" s="157"/>
      <c r="J148" s="153">
        <f t="shared" si="19"/>
        <v>0</v>
      </c>
      <c r="K148" s="139" t="s">
        <v>1</v>
      </c>
      <c r="L148" s="142"/>
      <c r="M148" s="143" t="s">
        <v>1</v>
      </c>
      <c r="N148" s="144" t="s">
        <v>33</v>
      </c>
      <c r="O148" s="122">
        <v>0</v>
      </c>
      <c r="P148" s="122">
        <f t="shared" si="10"/>
        <v>0</v>
      </c>
      <c r="Q148" s="122">
        <v>0</v>
      </c>
      <c r="R148" s="122">
        <f t="shared" si="11"/>
        <v>0</v>
      </c>
      <c r="S148" s="122">
        <v>0</v>
      </c>
      <c r="T148" s="123">
        <f t="shared" si="12"/>
        <v>0</v>
      </c>
      <c r="AR148" s="124" t="s">
        <v>113</v>
      </c>
      <c r="AT148" s="124" t="s">
        <v>106</v>
      </c>
      <c r="AU148" s="124" t="s">
        <v>75</v>
      </c>
      <c r="AY148" s="13" t="s">
        <v>105</v>
      </c>
      <c r="BE148" s="125">
        <f t="shared" si="13"/>
        <v>0</v>
      </c>
      <c r="BF148" s="125">
        <f t="shared" si="14"/>
        <v>0</v>
      </c>
      <c r="BG148" s="125">
        <f t="shared" si="15"/>
        <v>0</v>
      </c>
      <c r="BH148" s="125">
        <f t="shared" si="16"/>
        <v>0</v>
      </c>
      <c r="BI148" s="125">
        <f t="shared" si="17"/>
        <v>0</v>
      </c>
      <c r="BJ148" s="13" t="s">
        <v>75</v>
      </c>
      <c r="BK148" s="126">
        <f t="shared" si="18"/>
        <v>0</v>
      </c>
      <c r="BL148" s="13" t="s">
        <v>104</v>
      </c>
      <c r="BM148" s="124" t="s">
        <v>188</v>
      </c>
    </row>
    <row r="149" spans="2:65" s="1" customFormat="1" ht="16.5" customHeight="1">
      <c r="B149" s="114"/>
      <c r="C149" s="138">
        <v>26</v>
      </c>
      <c r="D149" s="138" t="s">
        <v>106</v>
      </c>
      <c r="E149" s="154" t="s">
        <v>189</v>
      </c>
      <c r="F149" s="155" t="s">
        <v>190</v>
      </c>
      <c r="G149" s="156" t="s">
        <v>112</v>
      </c>
      <c r="H149" s="157">
        <v>6</v>
      </c>
      <c r="I149" s="157"/>
      <c r="J149" s="153">
        <f t="shared" si="19"/>
        <v>0</v>
      </c>
      <c r="K149" s="139" t="s">
        <v>1</v>
      </c>
      <c r="L149" s="142"/>
      <c r="M149" s="143" t="s">
        <v>1</v>
      </c>
      <c r="N149" s="144" t="s">
        <v>33</v>
      </c>
      <c r="O149" s="122">
        <v>0</v>
      </c>
      <c r="P149" s="122">
        <f t="shared" si="10"/>
        <v>0</v>
      </c>
      <c r="Q149" s="122">
        <v>0</v>
      </c>
      <c r="R149" s="122">
        <f t="shared" si="11"/>
        <v>0</v>
      </c>
      <c r="S149" s="122">
        <v>0</v>
      </c>
      <c r="T149" s="123">
        <f t="shared" si="12"/>
        <v>0</v>
      </c>
      <c r="AR149" s="124" t="s">
        <v>113</v>
      </c>
      <c r="AT149" s="124" t="s">
        <v>106</v>
      </c>
      <c r="AU149" s="124" t="s">
        <v>75</v>
      </c>
      <c r="AY149" s="13" t="s">
        <v>105</v>
      </c>
      <c r="BE149" s="125">
        <f t="shared" si="13"/>
        <v>0</v>
      </c>
      <c r="BF149" s="125">
        <f t="shared" si="14"/>
        <v>0</v>
      </c>
      <c r="BG149" s="125">
        <f t="shared" si="15"/>
        <v>0</v>
      </c>
      <c r="BH149" s="125">
        <f t="shared" si="16"/>
        <v>0</v>
      </c>
      <c r="BI149" s="125">
        <f t="shared" si="17"/>
        <v>0</v>
      </c>
      <c r="BJ149" s="13" t="s">
        <v>75</v>
      </c>
      <c r="BK149" s="126">
        <f t="shared" si="18"/>
        <v>0</v>
      </c>
      <c r="BL149" s="13" t="s">
        <v>104</v>
      </c>
      <c r="BM149" s="124" t="s">
        <v>191</v>
      </c>
    </row>
    <row r="150" spans="2:65" s="1" customFormat="1" ht="24" customHeight="1">
      <c r="B150" s="114"/>
      <c r="C150" s="115">
        <v>27</v>
      </c>
      <c r="D150" s="115" t="s">
        <v>102</v>
      </c>
      <c r="E150" s="150" t="s">
        <v>192</v>
      </c>
      <c r="F150" s="151" t="s">
        <v>193</v>
      </c>
      <c r="G150" s="152" t="s">
        <v>132</v>
      </c>
      <c r="H150" s="153">
        <v>180</v>
      </c>
      <c r="I150" s="153"/>
      <c r="J150" s="153">
        <f t="shared" si="19"/>
        <v>0</v>
      </c>
      <c r="K150" s="117" t="s">
        <v>1</v>
      </c>
      <c r="L150" s="25"/>
      <c r="M150" s="120" t="s">
        <v>1</v>
      </c>
      <c r="N150" s="121" t="s">
        <v>33</v>
      </c>
      <c r="O150" s="122">
        <v>0</v>
      </c>
      <c r="P150" s="122">
        <f t="shared" si="10"/>
        <v>0</v>
      </c>
      <c r="Q150" s="122">
        <v>0</v>
      </c>
      <c r="R150" s="122">
        <f t="shared" si="11"/>
        <v>0</v>
      </c>
      <c r="S150" s="122">
        <v>0</v>
      </c>
      <c r="T150" s="123">
        <f t="shared" si="12"/>
        <v>0</v>
      </c>
      <c r="AR150" s="124" t="s">
        <v>104</v>
      </c>
      <c r="AT150" s="124" t="s">
        <v>102</v>
      </c>
      <c r="AU150" s="124" t="s">
        <v>75</v>
      </c>
      <c r="AY150" s="13" t="s">
        <v>105</v>
      </c>
      <c r="BE150" s="125">
        <f t="shared" si="13"/>
        <v>0</v>
      </c>
      <c r="BF150" s="125">
        <f t="shared" si="14"/>
        <v>0</v>
      </c>
      <c r="BG150" s="125">
        <f t="shared" si="15"/>
        <v>0</v>
      </c>
      <c r="BH150" s="125">
        <f t="shared" si="16"/>
        <v>0</v>
      </c>
      <c r="BI150" s="125">
        <f t="shared" si="17"/>
        <v>0</v>
      </c>
      <c r="BJ150" s="13" t="s">
        <v>75</v>
      </c>
      <c r="BK150" s="126">
        <f t="shared" si="18"/>
        <v>0</v>
      </c>
      <c r="BL150" s="13" t="s">
        <v>104</v>
      </c>
      <c r="BM150" s="124" t="s">
        <v>194</v>
      </c>
    </row>
    <row r="151" spans="2:65" s="1" customFormat="1" ht="16.5" customHeight="1">
      <c r="B151" s="114"/>
      <c r="C151" s="138">
        <v>28</v>
      </c>
      <c r="D151" s="138" t="s">
        <v>106</v>
      </c>
      <c r="E151" s="154" t="s">
        <v>195</v>
      </c>
      <c r="F151" s="155" t="s">
        <v>196</v>
      </c>
      <c r="G151" s="156" t="s">
        <v>132</v>
      </c>
      <c r="H151" s="157">
        <v>180</v>
      </c>
      <c r="I151" s="157"/>
      <c r="J151" s="153">
        <f t="shared" si="19"/>
        <v>0</v>
      </c>
      <c r="K151" s="139" t="s">
        <v>1</v>
      </c>
      <c r="L151" s="142"/>
      <c r="M151" s="143" t="s">
        <v>1</v>
      </c>
      <c r="N151" s="144" t="s">
        <v>33</v>
      </c>
      <c r="O151" s="122">
        <v>0</v>
      </c>
      <c r="P151" s="122">
        <f t="shared" si="10"/>
        <v>0</v>
      </c>
      <c r="Q151" s="122">
        <v>0</v>
      </c>
      <c r="R151" s="122">
        <f t="shared" si="11"/>
        <v>0</v>
      </c>
      <c r="S151" s="122">
        <v>0</v>
      </c>
      <c r="T151" s="123">
        <f t="shared" si="12"/>
        <v>0</v>
      </c>
      <c r="AR151" s="124" t="s">
        <v>113</v>
      </c>
      <c r="AT151" s="124" t="s">
        <v>106</v>
      </c>
      <c r="AU151" s="124" t="s">
        <v>75</v>
      </c>
      <c r="AY151" s="13" t="s">
        <v>105</v>
      </c>
      <c r="BE151" s="125">
        <f t="shared" si="13"/>
        <v>0</v>
      </c>
      <c r="BF151" s="125">
        <f t="shared" si="14"/>
        <v>0</v>
      </c>
      <c r="BG151" s="125">
        <f t="shared" si="15"/>
        <v>0</v>
      </c>
      <c r="BH151" s="125">
        <f t="shared" si="16"/>
        <v>0</v>
      </c>
      <c r="BI151" s="125">
        <f t="shared" si="17"/>
        <v>0</v>
      </c>
      <c r="BJ151" s="13" t="s">
        <v>75</v>
      </c>
      <c r="BK151" s="126">
        <f t="shared" si="18"/>
        <v>0</v>
      </c>
      <c r="BL151" s="13" t="s">
        <v>104</v>
      </c>
      <c r="BM151" s="124" t="s">
        <v>197</v>
      </c>
    </row>
    <row r="152" spans="2:65" s="1" customFormat="1" ht="24" customHeight="1">
      <c r="B152" s="114"/>
      <c r="C152" s="115">
        <v>29</v>
      </c>
      <c r="D152" s="115" t="s">
        <v>102</v>
      </c>
      <c r="E152" s="150" t="s">
        <v>198</v>
      </c>
      <c r="F152" s="151" t="s">
        <v>199</v>
      </c>
      <c r="G152" s="152" t="s">
        <v>132</v>
      </c>
      <c r="H152" s="153">
        <v>14</v>
      </c>
      <c r="I152" s="153"/>
      <c r="J152" s="153">
        <f t="shared" si="19"/>
        <v>0</v>
      </c>
      <c r="K152" s="117" t="s">
        <v>1</v>
      </c>
      <c r="L152" s="25"/>
      <c r="M152" s="120" t="s">
        <v>1</v>
      </c>
      <c r="N152" s="121" t="s">
        <v>33</v>
      </c>
      <c r="O152" s="122">
        <v>0</v>
      </c>
      <c r="P152" s="122">
        <f t="shared" si="10"/>
        <v>0</v>
      </c>
      <c r="Q152" s="122">
        <v>0</v>
      </c>
      <c r="R152" s="122">
        <f t="shared" si="11"/>
        <v>0</v>
      </c>
      <c r="S152" s="122">
        <v>0</v>
      </c>
      <c r="T152" s="123">
        <f t="shared" si="12"/>
        <v>0</v>
      </c>
      <c r="AR152" s="124" t="s">
        <v>104</v>
      </c>
      <c r="AT152" s="124" t="s">
        <v>102</v>
      </c>
      <c r="AU152" s="124" t="s">
        <v>75</v>
      </c>
      <c r="AY152" s="13" t="s">
        <v>105</v>
      </c>
      <c r="BE152" s="125">
        <f t="shared" si="13"/>
        <v>0</v>
      </c>
      <c r="BF152" s="125">
        <f t="shared" si="14"/>
        <v>0</v>
      </c>
      <c r="BG152" s="125">
        <f t="shared" si="15"/>
        <v>0</v>
      </c>
      <c r="BH152" s="125">
        <f t="shared" si="16"/>
        <v>0</v>
      </c>
      <c r="BI152" s="125">
        <f t="shared" si="17"/>
        <v>0</v>
      </c>
      <c r="BJ152" s="13" t="s">
        <v>75</v>
      </c>
      <c r="BK152" s="126">
        <f t="shared" si="18"/>
        <v>0</v>
      </c>
      <c r="BL152" s="13" t="s">
        <v>104</v>
      </c>
      <c r="BM152" s="124" t="s">
        <v>200</v>
      </c>
    </row>
    <row r="153" spans="2:65" s="1" customFormat="1" ht="16.5" customHeight="1">
      <c r="B153" s="114"/>
      <c r="C153" s="138">
        <v>30</v>
      </c>
      <c r="D153" s="138" t="s">
        <v>106</v>
      </c>
      <c r="E153" s="154" t="s">
        <v>201</v>
      </c>
      <c r="F153" s="155" t="s">
        <v>202</v>
      </c>
      <c r="G153" s="156" t="s">
        <v>132</v>
      </c>
      <c r="H153" s="157">
        <v>14</v>
      </c>
      <c r="I153" s="157"/>
      <c r="J153" s="153">
        <f t="shared" si="19"/>
        <v>0</v>
      </c>
      <c r="K153" s="139" t="s">
        <v>1</v>
      </c>
      <c r="L153" s="142"/>
      <c r="M153" s="143" t="s">
        <v>1</v>
      </c>
      <c r="N153" s="144" t="s">
        <v>33</v>
      </c>
      <c r="O153" s="122">
        <v>0</v>
      </c>
      <c r="P153" s="122">
        <f t="shared" si="10"/>
        <v>0</v>
      </c>
      <c r="Q153" s="122">
        <v>0</v>
      </c>
      <c r="R153" s="122">
        <f t="shared" si="11"/>
        <v>0</v>
      </c>
      <c r="S153" s="122">
        <v>0</v>
      </c>
      <c r="T153" s="123">
        <f t="shared" si="12"/>
        <v>0</v>
      </c>
      <c r="AR153" s="124" t="s">
        <v>113</v>
      </c>
      <c r="AT153" s="124" t="s">
        <v>106</v>
      </c>
      <c r="AU153" s="124" t="s">
        <v>75</v>
      </c>
      <c r="AY153" s="13" t="s">
        <v>105</v>
      </c>
      <c r="BE153" s="125">
        <f t="shared" si="13"/>
        <v>0</v>
      </c>
      <c r="BF153" s="125">
        <f t="shared" si="14"/>
        <v>0</v>
      </c>
      <c r="BG153" s="125">
        <f t="shared" si="15"/>
        <v>0</v>
      </c>
      <c r="BH153" s="125">
        <f t="shared" si="16"/>
        <v>0</v>
      </c>
      <c r="BI153" s="125">
        <f t="shared" si="17"/>
        <v>0</v>
      </c>
      <c r="BJ153" s="13" t="s">
        <v>75</v>
      </c>
      <c r="BK153" s="126">
        <f t="shared" si="18"/>
        <v>0</v>
      </c>
      <c r="BL153" s="13" t="s">
        <v>104</v>
      </c>
      <c r="BM153" s="124" t="s">
        <v>203</v>
      </c>
    </row>
    <row r="154" spans="2:65" s="1" customFormat="1" ht="16.5" customHeight="1">
      <c r="B154" s="114"/>
      <c r="C154" s="115">
        <v>31</v>
      </c>
      <c r="D154" s="115" t="s">
        <v>102</v>
      </c>
      <c r="E154" s="150" t="s">
        <v>164</v>
      </c>
      <c r="F154" s="151" t="s">
        <v>164</v>
      </c>
      <c r="G154" s="152" t="s">
        <v>165</v>
      </c>
      <c r="H154" s="153">
        <v>22.282</v>
      </c>
      <c r="I154" s="153"/>
      <c r="J154" s="153">
        <f t="shared" si="19"/>
        <v>0</v>
      </c>
      <c r="K154" s="117" t="s">
        <v>1</v>
      </c>
      <c r="L154" s="25"/>
      <c r="M154" s="120" t="s">
        <v>1</v>
      </c>
      <c r="N154" s="121" t="s">
        <v>33</v>
      </c>
      <c r="O154" s="122">
        <v>0</v>
      </c>
      <c r="P154" s="122">
        <f t="shared" si="10"/>
        <v>0</v>
      </c>
      <c r="Q154" s="122">
        <v>0</v>
      </c>
      <c r="R154" s="122">
        <f t="shared" si="11"/>
        <v>0</v>
      </c>
      <c r="S154" s="122">
        <v>0</v>
      </c>
      <c r="T154" s="123">
        <f t="shared" si="12"/>
        <v>0</v>
      </c>
      <c r="AR154" s="124" t="s">
        <v>104</v>
      </c>
      <c r="AT154" s="124" t="s">
        <v>102</v>
      </c>
      <c r="AU154" s="124" t="s">
        <v>75</v>
      </c>
      <c r="AY154" s="13" t="s">
        <v>105</v>
      </c>
      <c r="BE154" s="125">
        <f t="shared" si="13"/>
        <v>0</v>
      </c>
      <c r="BF154" s="125">
        <f t="shared" si="14"/>
        <v>0</v>
      </c>
      <c r="BG154" s="125">
        <f t="shared" si="15"/>
        <v>0</v>
      </c>
      <c r="BH154" s="125">
        <f t="shared" si="16"/>
        <v>0</v>
      </c>
      <c r="BI154" s="125">
        <f t="shared" si="17"/>
        <v>0</v>
      </c>
      <c r="BJ154" s="13" t="s">
        <v>75</v>
      </c>
      <c r="BK154" s="126">
        <f t="shared" si="18"/>
        <v>0</v>
      </c>
      <c r="BL154" s="13" t="s">
        <v>104</v>
      </c>
      <c r="BM154" s="124" t="s">
        <v>204</v>
      </c>
    </row>
    <row r="155" spans="2:65" s="1" customFormat="1" ht="16.5" customHeight="1">
      <c r="B155" s="114"/>
      <c r="C155" s="115">
        <v>32</v>
      </c>
      <c r="D155" s="115" t="s">
        <v>102</v>
      </c>
      <c r="E155" s="150" t="s">
        <v>171</v>
      </c>
      <c r="F155" s="151" t="s">
        <v>172</v>
      </c>
      <c r="G155" s="152" t="s">
        <v>165</v>
      </c>
      <c r="H155" s="153">
        <v>22.282</v>
      </c>
      <c r="I155" s="153"/>
      <c r="J155" s="153">
        <f t="shared" si="19"/>
        <v>0</v>
      </c>
      <c r="K155" s="117" t="s">
        <v>1</v>
      </c>
      <c r="L155" s="25"/>
      <c r="M155" s="120" t="s">
        <v>1</v>
      </c>
      <c r="N155" s="121" t="s">
        <v>33</v>
      </c>
      <c r="O155" s="122">
        <v>0</v>
      </c>
      <c r="P155" s="122">
        <f t="shared" si="10"/>
        <v>0</v>
      </c>
      <c r="Q155" s="122">
        <v>0</v>
      </c>
      <c r="R155" s="122">
        <f t="shared" si="11"/>
        <v>0</v>
      </c>
      <c r="S155" s="122">
        <v>0</v>
      </c>
      <c r="T155" s="123">
        <f t="shared" si="12"/>
        <v>0</v>
      </c>
      <c r="AR155" s="124" t="s">
        <v>104</v>
      </c>
      <c r="AT155" s="124" t="s">
        <v>102</v>
      </c>
      <c r="AU155" s="124" t="s">
        <v>75</v>
      </c>
      <c r="AY155" s="13" t="s">
        <v>105</v>
      </c>
      <c r="BE155" s="125">
        <f t="shared" si="13"/>
        <v>0</v>
      </c>
      <c r="BF155" s="125">
        <f t="shared" si="14"/>
        <v>0</v>
      </c>
      <c r="BG155" s="125">
        <f t="shared" si="15"/>
        <v>0</v>
      </c>
      <c r="BH155" s="125">
        <f t="shared" si="16"/>
        <v>0</v>
      </c>
      <c r="BI155" s="125">
        <f t="shared" si="17"/>
        <v>0</v>
      </c>
      <c r="BJ155" s="13" t="s">
        <v>75</v>
      </c>
      <c r="BK155" s="126">
        <f t="shared" si="18"/>
        <v>0</v>
      </c>
      <c r="BL155" s="13" t="s">
        <v>104</v>
      </c>
      <c r="BM155" s="124" t="s">
        <v>205</v>
      </c>
    </row>
    <row r="156" spans="2:65" s="11" customFormat="1" ht="22.9" customHeight="1">
      <c r="B156" s="127"/>
      <c r="D156" s="128" t="s">
        <v>66</v>
      </c>
      <c r="E156" s="136" t="s">
        <v>206</v>
      </c>
      <c r="F156" s="136" t="s">
        <v>207</v>
      </c>
      <c r="J156" s="137">
        <f>SUM(J157)</f>
        <v>0</v>
      </c>
      <c r="L156" s="127"/>
      <c r="M156" s="131"/>
      <c r="P156" s="132">
        <f>P157</f>
        <v>0</v>
      </c>
      <c r="R156" s="132">
        <f>R157</f>
        <v>0</v>
      </c>
      <c r="T156" s="133">
        <f>T157</f>
        <v>0</v>
      </c>
      <c r="AR156" s="128" t="s">
        <v>71</v>
      </c>
      <c r="AT156" s="134" t="s">
        <v>66</v>
      </c>
      <c r="AU156" s="134" t="s">
        <v>71</v>
      </c>
      <c r="AY156" s="128" t="s">
        <v>105</v>
      </c>
      <c r="BK156" s="135">
        <f>BK157</f>
        <v>0</v>
      </c>
    </row>
    <row r="157" spans="2:65" s="1" customFormat="1" ht="16.5" customHeight="1">
      <c r="B157" s="114"/>
      <c r="C157" s="115">
        <v>33</v>
      </c>
      <c r="D157" s="115" t="s">
        <v>102</v>
      </c>
      <c r="E157" s="150" t="s">
        <v>208</v>
      </c>
      <c r="F157" s="151" t="s">
        <v>209</v>
      </c>
      <c r="G157" s="152" t="s">
        <v>112</v>
      </c>
      <c r="H157" s="153">
        <v>1</v>
      </c>
      <c r="I157" s="153"/>
      <c r="J157" s="119">
        <f>H157*I157</f>
        <v>0</v>
      </c>
      <c r="K157" s="117" t="s">
        <v>1</v>
      </c>
      <c r="L157" s="25"/>
      <c r="M157" s="145" t="s">
        <v>1</v>
      </c>
      <c r="N157" s="146" t="s">
        <v>33</v>
      </c>
      <c r="O157" s="147">
        <v>0</v>
      </c>
      <c r="P157" s="147">
        <f>O157*H157</f>
        <v>0</v>
      </c>
      <c r="Q157" s="147">
        <v>0</v>
      </c>
      <c r="R157" s="147">
        <f>Q157*H157</f>
        <v>0</v>
      </c>
      <c r="S157" s="147">
        <v>0</v>
      </c>
      <c r="T157" s="148">
        <f>S157*H157</f>
        <v>0</v>
      </c>
      <c r="AR157" s="124" t="s">
        <v>104</v>
      </c>
      <c r="AT157" s="124" t="s">
        <v>102</v>
      </c>
      <c r="AU157" s="124" t="s">
        <v>75</v>
      </c>
      <c r="AY157" s="13" t="s">
        <v>105</v>
      </c>
      <c r="BE157" s="125">
        <f>IF(N157="základná",J157,0)</f>
        <v>0</v>
      </c>
      <c r="BF157" s="125">
        <f>IF(N157="znížená",J157,0)</f>
        <v>0</v>
      </c>
      <c r="BG157" s="125">
        <f>IF(N157="zákl. prenesená",J157,0)</f>
        <v>0</v>
      </c>
      <c r="BH157" s="125">
        <f>IF(N157="zníž. prenesená",J157,0)</f>
        <v>0</v>
      </c>
      <c r="BI157" s="125">
        <f>IF(N157="nulová",J157,0)</f>
        <v>0</v>
      </c>
      <c r="BJ157" s="13" t="s">
        <v>75</v>
      </c>
      <c r="BK157" s="126">
        <f>ROUND(I157*H157,3)</f>
        <v>0</v>
      </c>
      <c r="BL157" s="13" t="s">
        <v>104</v>
      </c>
      <c r="BM157" s="124" t="s">
        <v>210</v>
      </c>
    </row>
    <row r="158" spans="2:65" s="1" customFormat="1" ht="6.95" customHeight="1">
      <c r="B158" s="37"/>
      <c r="C158" s="38"/>
      <c r="D158" s="38"/>
      <c r="E158" s="38"/>
      <c r="F158" s="38"/>
      <c r="G158" s="38"/>
      <c r="H158" s="38"/>
      <c r="I158" s="38"/>
      <c r="J158" s="38"/>
      <c r="K158" s="38"/>
      <c r="L158" s="25"/>
    </row>
  </sheetData>
  <autoFilter ref="C119:K157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9"/>
  <sheetViews>
    <sheetView showGridLines="0" topLeftCell="A119" workbookViewId="0">
      <selection activeCell="F19" sqref="F1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7" t="s">
        <v>5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3" t="s">
        <v>77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67</v>
      </c>
    </row>
    <row r="4" spans="2:46" ht="24.95" customHeight="1">
      <c r="B4" s="16"/>
      <c r="D4" s="17" t="s">
        <v>78</v>
      </c>
      <c r="L4" s="16"/>
      <c r="M4" s="81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3" t="str">
        <f>'Rekapitulácia stavby'!K6</f>
        <v>Rozšírenie cintorína na Malodvorníckej ceste v Dunajskej Strede</v>
      </c>
      <c r="F7" s="194"/>
      <c r="G7" s="194"/>
      <c r="H7" s="194"/>
      <c r="L7" s="16"/>
    </row>
    <row r="8" spans="2:46" s="1" customFormat="1" ht="12" customHeight="1">
      <c r="B8" s="25"/>
      <c r="D8" s="22" t="s">
        <v>79</v>
      </c>
      <c r="L8" s="25"/>
    </row>
    <row r="9" spans="2:46" s="1" customFormat="1" ht="36.950000000000003" customHeight="1">
      <c r="B9" s="25"/>
      <c r="E9" s="186" t="s">
        <v>211</v>
      </c>
      <c r="F9" s="192"/>
      <c r="G9" s="192"/>
      <c r="H9" s="192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13</v>
      </c>
      <c r="F11" s="20" t="s">
        <v>1</v>
      </c>
      <c r="I11" s="22" t="s">
        <v>14</v>
      </c>
      <c r="J11" s="20" t="s">
        <v>1</v>
      </c>
      <c r="L11" s="25"/>
    </row>
    <row r="12" spans="2:46" s="1" customFormat="1" ht="12" customHeight="1">
      <c r="B12" s="25"/>
      <c r="D12" s="22" t="s">
        <v>15</v>
      </c>
      <c r="F12" s="20" t="s">
        <v>16</v>
      </c>
      <c r="I12" s="22" t="s">
        <v>17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18</v>
      </c>
      <c r="I14" s="22" t="s">
        <v>19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20</v>
      </c>
      <c r="J15" s="20" t="str">
        <f>IF('Rekapitulácia stavby'!AN11="","",'Rekapitulácia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21</v>
      </c>
      <c r="I17" s="22" t="s">
        <v>19</v>
      </c>
      <c r="J17" s="20" t="str">
        <f>'Rekapitulácia stavby'!AN13</f>
        <v/>
      </c>
      <c r="L17" s="25"/>
    </row>
    <row r="18" spans="2:12" s="1" customFormat="1" ht="18" customHeight="1">
      <c r="B18" s="25"/>
      <c r="E18" s="171" t="str">
        <f>'Rekapitulácia stavby'!E14</f>
        <v xml:space="preserve"> </v>
      </c>
      <c r="F18" s="171"/>
      <c r="G18" s="171"/>
      <c r="H18" s="171"/>
      <c r="I18" s="22" t="s">
        <v>20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22</v>
      </c>
      <c r="I20" s="22" t="s">
        <v>19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20</v>
      </c>
      <c r="J21" s="20" t="str">
        <f>IF('Rekapitulácia stavby'!AN17="","",'Rekapitulácia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25</v>
      </c>
      <c r="I23" s="22" t="s">
        <v>19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20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26</v>
      </c>
      <c r="L26" s="25"/>
    </row>
    <row r="27" spans="2:12" s="7" customFormat="1" ht="16.5" customHeight="1">
      <c r="B27" s="82"/>
      <c r="E27" s="178" t="s">
        <v>1</v>
      </c>
      <c r="F27" s="178"/>
      <c r="G27" s="178"/>
      <c r="H27" s="178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27</v>
      </c>
      <c r="J30" s="59">
        <f>ROUND(J116,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29</v>
      </c>
      <c r="I32" s="28" t="s">
        <v>28</v>
      </c>
      <c r="J32" s="28" t="s">
        <v>30</v>
      </c>
      <c r="L32" s="25"/>
    </row>
    <row r="33" spans="2:12" s="1" customFormat="1" ht="14.45" customHeight="1">
      <c r="B33" s="25"/>
      <c r="D33" s="48" t="s">
        <v>31</v>
      </c>
      <c r="E33" s="22" t="s">
        <v>32</v>
      </c>
      <c r="F33" s="84">
        <f>ROUND((SUM(BE116:BE128)),  2)</f>
        <v>0</v>
      </c>
      <c r="I33" s="85">
        <v>0.2</v>
      </c>
      <c r="J33" s="84">
        <f>ROUND(((SUM(BE116:BE128))*I33),  2)</f>
        <v>0</v>
      </c>
      <c r="L33" s="25"/>
    </row>
    <row r="34" spans="2:12" s="1" customFormat="1" ht="14.45" customHeight="1">
      <c r="B34" s="25"/>
      <c r="E34" s="22" t="s">
        <v>33</v>
      </c>
      <c r="F34" s="84">
        <f>ROUND((SUM(BF116:BF128)),  2)</f>
        <v>0</v>
      </c>
      <c r="I34" s="85">
        <v>0.2</v>
      </c>
      <c r="J34" s="84">
        <f>ROUND(((SUM(BF116:BF128))*I34),  2)</f>
        <v>0</v>
      </c>
      <c r="L34" s="25"/>
    </row>
    <row r="35" spans="2:12" s="1" customFormat="1" ht="14.45" hidden="1" customHeight="1">
      <c r="B35" s="25"/>
      <c r="E35" s="22" t="s">
        <v>34</v>
      </c>
      <c r="F35" s="84">
        <f>ROUND((SUM(BG116:BG128)),  2)</f>
        <v>0</v>
      </c>
      <c r="I35" s="85">
        <v>0.2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35</v>
      </c>
      <c r="F36" s="84">
        <f>ROUND((SUM(BH116:BH128)),  2)</f>
        <v>0</v>
      </c>
      <c r="I36" s="85">
        <v>0.2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36</v>
      </c>
      <c r="F37" s="84">
        <f>ROUND((SUM(BI116:BI128)),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37</v>
      </c>
      <c r="E39" s="50"/>
      <c r="F39" s="50"/>
      <c r="G39" s="88" t="s">
        <v>38</v>
      </c>
      <c r="H39" s="89" t="s">
        <v>39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40</v>
      </c>
      <c r="E50" s="35"/>
      <c r="F50" s="35"/>
      <c r="G50" s="34" t="s">
        <v>41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42</v>
      </c>
      <c r="E61" s="27"/>
      <c r="F61" s="92" t="s">
        <v>43</v>
      </c>
      <c r="G61" s="36" t="s">
        <v>42</v>
      </c>
      <c r="H61" s="27"/>
      <c r="I61" s="27"/>
      <c r="J61" s="93" t="s">
        <v>43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44</v>
      </c>
      <c r="E65" s="35"/>
      <c r="F65" s="35"/>
      <c r="G65" s="34" t="s">
        <v>45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42</v>
      </c>
      <c r="E76" s="27"/>
      <c r="F76" s="92" t="s">
        <v>43</v>
      </c>
      <c r="G76" s="36" t="s">
        <v>42</v>
      </c>
      <c r="H76" s="27"/>
      <c r="I76" s="27"/>
      <c r="J76" s="93" t="s">
        <v>43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81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3" t="str">
        <f>E7</f>
        <v>Rozšírenie cintorína na Malodvorníckej ceste v Dunajskej Strede</v>
      </c>
      <c r="F85" s="194"/>
      <c r="G85" s="194"/>
      <c r="H85" s="194"/>
      <c r="L85" s="25"/>
    </row>
    <row r="86" spans="2:47" s="1" customFormat="1" ht="12" customHeight="1">
      <c r="B86" s="25"/>
      <c r="C86" s="22" t="s">
        <v>79</v>
      </c>
      <c r="L86" s="25"/>
    </row>
    <row r="87" spans="2:47" s="1" customFormat="1" ht="16.5" customHeight="1">
      <c r="B87" s="25"/>
      <c r="E87" s="186" t="str">
        <f>E9</f>
        <v>2 - Vodovod</v>
      </c>
      <c r="F87" s="192"/>
      <c r="G87" s="192"/>
      <c r="H87" s="192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15</v>
      </c>
      <c r="F89" s="20" t="str">
        <f>F12</f>
        <v xml:space="preserve"> </v>
      </c>
      <c r="I89" s="22" t="s">
        <v>17</v>
      </c>
      <c r="J89" s="45"/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18</v>
      </c>
      <c r="F91" s="20" t="str">
        <f>E15</f>
        <v xml:space="preserve"> </v>
      </c>
      <c r="I91" s="22" t="s">
        <v>22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21</v>
      </c>
      <c r="F92" s="20" t="str">
        <f>IF(E18="","",E18)</f>
        <v xml:space="preserve"> </v>
      </c>
      <c r="I92" s="22" t="s">
        <v>25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82</v>
      </c>
      <c r="D94" s="86"/>
      <c r="E94" s="86"/>
      <c r="F94" s="86"/>
      <c r="G94" s="86"/>
      <c r="H94" s="86"/>
      <c r="I94" s="86"/>
      <c r="J94" s="95" t="s">
        <v>83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84</v>
      </c>
      <c r="J96" s="59">
        <f>J116</f>
        <v>0</v>
      </c>
      <c r="L96" s="25"/>
      <c r="AU96" s="13" t="s">
        <v>85</v>
      </c>
    </row>
    <row r="97" spans="2:12" s="1" customFormat="1" ht="21.75" customHeight="1">
      <c r="B97" s="25"/>
      <c r="L97" s="25"/>
    </row>
    <row r="98" spans="2:12" s="1" customFormat="1" ht="6.95" customHeight="1"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25"/>
    </row>
    <row r="102" spans="2:12" s="1" customFormat="1" ht="6.95" customHeigh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5"/>
    </row>
    <row r="103" spans="2:12" s="1" customFormat="1" ht="24.95" customHeight="1">
      <c r="B103" s="25"/>
      <c r="C103" s="17" t="s">
        <v>90</v>
      </c>
      <c r="L103" s="25"/>
    </row>
    <row r="104" spans="2:12" s="1" customFormat="1" ht="6.95" customHeight="1">
      <c r="B104" s="25"/>
      <c r="L104" s="25"/>
    </row>
    <row r="105" spans="2:12" s="1" customFormat="1" ht="12" customHeight="1">
      <c r="B105" s="25"/>
      <c r="C105" s="22" t="s">
        <v>12</v>
      </c>
      <c r="L105" s="25"/>
    </row>
    <row r="106" spans="2:12" s="1" customFormat="1" ht="16.5" customHeight="1">
      <c r="B106" s="25"/>
      <c r="E106" s="193" t="str">
        <f>E7</f>
        <v>Rozšírenie cintorína na Malodvorníckej ceste v Dunajskej Strede</v>
      </c>
      <c r="F106" s="194"/>
      <c r="G106" s="194"/>
      <c r="H106" s="194"/>
      <c r="L106" s="25"/>
    </row>
    <row r="107" spans="2:12" s="1" customFormat="1" ht="12" customHeight="1">
      <c r="B107" s="25"/>
      <c r="C107" s="22" t="s">
        <v>79</v>
      </c>
      <c r="L107" s="25"/>
    </row>
    <row r="108" spans="2:12" s="1" customFormat="1" ht="16.5" customHeight="1">
      <c r="B108" s="25"/>
      <c r="E108" s="186" t="str">
        <f>E9</f>
        <v>2 - Vodovod</v>
      </c>
      <c r="F108" s="192"/>
      <c r="G108" s="192"/>
      <c r="H108" s="192"/>
      <c r="L108" s="25"/>
    </row>
    <row r="109" spans="2:12" s="1" customFormat="1" ht="6.95" customHeight="1">
      <c r="B109" s="25"/>
      <c r="L109" s="25"/>
    </row>
    <row r="110" spans="2:12" s="1" customFormat="1" ht="12" customHeight="1">
      <c r="B110" s="25"/>
      <c r="C110" s="22" t="s">
        <v>15</v>
      </c>
      <c r="F110" s="20" t="str">
        <f>F12</f>
        <v xml:space="preserve"> </v>
      </c>
      <c r="I110" s="22" t="s">
        <v>17</v>
      </c>
      <c r="J110" s="45"/>
      <c r="L110" s="25"/>
    </row>
    <row r="111" spans="2:12" s="1" customFormat="1" ht="6.95" customHeight="1">
      <c r="B111" s="25"/>
      <c r="L111" s="25"/>
    </row>
    <row r="112" spans="2:12" s="1" customFormat="1" ht="15.2" customHeight="1">
      <c r="B112" s="25"/>
      <c r="C112" s="22" t="s">
        <v>18</v>
      </c>
      <c r="F112" s="20" t="str">
        <f>E15</f>
        <v xml:space="preserve"> </v>
      </c>
      <c r="I112" s="22" t="s">
        <v>22</v>
      </c>
      <c r="J112" s="23" t="str">
        <f>E21</f>
        <v xml:space="preserve"> </v>
      </c>
      <c r="L112" s="25"/>
    </row>
    <row r="113" spans="2:65" s="1" customFormat="1" ht="15.2" customHeight="1">
      <c r="B113" s="25"/>
      <c r="C113" s="22" t="s">
        <v>21</v>
      </c>
      <c r="F113" s="20" t="str">
        <f>IF(E18="","",E18)</f>
        <v xml:space="preserve"> </v>
      </c>
      <c r="I113" s="22" t="s">
        <v>25</v>
      </c>
      <c r="J113" s="23" t="str">
        <f>E24</f>
        <v xml:space="preserve"> </v>
      </c>
      <c r="L113" s="25"/>
    </row>
    <row r="114" spans="2:65" s="1" customFormat="1" ht="10.35" customHeight="1">
      <c r="B114" s="25"/>
      <c r="L114" s="25"/>
    </row>
    <row r="115" spans="2:65" s="10" customFormat="1" ht="29.25" customHeight="1">
      <c r="B115" s="105"/>
      <c r="C115" s="106" t="s">
        <v>91</v>
      </c>
      <c r="D115" s="107" t="s">
        <v>52</v>
      </c>
      <c r="E115" s="107" t="s">
        <v>48</v>
      </c>
      <c r="F115" s="107" t="s">
        <v>49</v>
      </c>
      <c r="G115" s="107" t="s">
        <v>92</v>
      </c>
      <c r="H115" s="107" t="s">
        <v>93</v>
      </c>
      <c r="I115" s="107" t="s">
        <v>94</v>
      </c>
      <c r="J115" s="108" t="s">
        <v>83</v>
      </c>
      <c r="K115" s="109" t="s">
        <v>95</v>
      </c>
      <c r="L115" s="105"/>
      <c r="M115" s="52" t="s">
        <v>1</v>
      </c>
      <c r="N115" s="53" t="s">
        <v>31</v>
      </c>
      <c r="O115" s="53" t="s">
        <v>96</v>
      </c>
      <c r="P115" s="53" t="s">
        <v>97</v>
      </c>
      <c r="Q115" s="53" t="s">
        <v>98</v>
      </c>
      <c r="R115" s="53" t="s">
        <v>99</v>
      </c>
      <c r="S115" s="53" t="s">
        <v>100</v>
      </c>
      <c r="T115" s="54" t="s">
        <v>101</v>
      </c>
    </row>
    <row r="116" spans="2:65" s="1" customFormat="1" ht="22.9" customHeight="1">
      <c r="B116" s="25"/>
      <c r="C116" s="57" t="s">
        <v>84</v>
      </c>
      <c r="J116" s="110">
        <f>BK116</f>
        <v>0</v>
      </c>
      <c r="L116" s="25"/>
      <c r="M116" s="55"/>
      <c r="N116" s="46"/>
      <c r="O116" s="46"/>
      <c r="P116" s="111">
        <f>SUM(P117:P128)</f>
        <v>0</v>
      </c>
      <c r="Q116" s="46"/>
      <c r="R116" s="111">
        <f>SUM(R117:R128)</f>
        <v>0</v>
      </c>
      <c r="S116" s="46"/>
      <c r="T116" s="112">
        <f>SUM(T117:T128)</f>
        <v>0</v>
      </c>
      <c r="AT116" s="13" t="s">
        <v>66</v>
      </c>
      <c r="AU116" s="13" t="s">
        <v>85</v>
      </c>
      <c r="BK116" s="113">
        <f>SUM(BK117:BK128)</f>
        <v>0</v>
      </c>
    </row>
    <row r="117" spans="2:65" s="1" customFormat="1" ht="16.5" customHeight="1">
      <c r="B117" s="114"/>
      <c r="C117" s="115" t="s">
        <v>71</v>
      </c>
      <c r="D117" s="115" t="s">
        <v>102</v>
      </c>
      <c r="E117" s="116" t="s">
        <v>212</v>
      </c>
      <c r="F117" s="117" t="s">
        <v>213</v>
      </c>
      <c r="G117" s="118" t="s">
        <v>132</v>
      </c>
      <c r="H117" s="153">
        <v>180</v>
      </c>
      <c r="I117" s="119"/>
      <c r="J117" s="119">
        <f>H117*I117</f>
        <v>0</v>
      </c>
      <c r="K117" s="117" t="s">
        <v>1</v>
      </c>
      <c r="L117" s="25"/>
      <c r="M117" s="120" t="s">
        <v>1</v>
      </c>
      <c r="N117" s="121" t="s">
        <v>33</v>
      </c>
      <c r="O117" s="122">
        <v>0</v>
      </c>
      <c r="P117" s="122">
        <f t="shared" ref="P117:P128" si="0">O117*H117</f>
        <v>0</v>
      </c>
      <c r="Q117" s="122">
        <v>0</v>
      </c>
      <c r="R117" s="122">
        <f t="shared" ref="R117:R128" si="1">Q117*H117</f>
        <v>0</v>
      </c>
      <c r="S117" s="122">
        <v>0</v>
      </c>
      <c r="T117" s="123">
        <f t="shared" ref="T117:T128" si="2">S117*H117</f>
        <v>0</v>
      </c>
      <c r="AR117" s="124" t="s">
        <v>104</v>
      </c>
      <c r="AT117" s="124" t="s">
        <v>102</v>
      </c>
      <c r="AU117" s="124" t="s">
        <v>67</v>
      </c>
      <c r="AY117" s="13" t="s">
        <v>105</v>
      </c>
      <c r="BE117" s="125">
        <f t="shared" ref="BE117:BE128" si="3">IF(N117="základná",J117,0)</f>
        <v>0</v>
      </c>
      <c r="BF117" s="125">
        <f t="shared" ref="BF117:BF128" si="4">IF(N117="znížená",J117,0)</f>
        <v>0</v>
      </c>
      <c r="BG117" s="125">
        <f t="shared" ref="BG117:BG128" si="5">IF(N117="zákl. prenesená",J117,0)</f>
        <v>0</v>
      </c>
      <c r="BH117" s="125">
        <f t="shared" ref="BH117:BH128" si="6">IF(N117="zníž. prenesená",J117,0)</f>
        <v>0</v>
      </c>
      <c r="BI117" s="125">
        <f t="shared" ref="BI117:BI128" si="7">IF(N117="nulová",J117,0)</f>
        <v>0</v>
      </c>
      <c r="BJ117" s="13" t="s">
        <v>75</v>
      </c>
      <c r="BK117" s="126">
        <f t="shared" ref="BK117:BK128" si="8">ROUND(I117*H117,3)</f>
        <v>0</v>
      </c>
      <c r="BL117" s="13" t="s">
        <v>104</v>
      </c>
      <c r="BM117" s="124" t="s">
        <v>104</v>
      </c>
    </row>
    <row r="118" spans="2:65" s="1" customFormat="1" ht="16.5" customHeight="1">
      <c r="B118" s="114"/>
      <c r="C118" s="115" t="s">
        <v>75</v>
      </c>
      <c r="D118" s="115" t="s">
        <v>102</v>
      </c>
      <c r="E118" s="116" t="s">
        <v>214</v>
      </c>
      <c r="F118" s="117" t="s">
        <v>215</v>
      </c>
      <c r="G118" s="118" t="s">
        <v>132</v>
      </c>
      <c r="H118" s="153">
        <v>10</v>
      </c>
      <c r="I118" s="119"/>
      <c r="J118" s="119">
        <f t="shared" ref="J118:J128" si="9">H118*I118</f>
        <v>0</v>
      </c>
      <c r="K118" s="117" t="s">
        <v>1</v>
      </c>
      <c r="L118" s="25"/>
      <c r="M118" s="120" t="s">
        <v>1</v>
      </c>
      <c r="N118" s="121" t="s">
        <v>33</v>
      </c>
      <c r="O118" s="122">
        <v>0</v>
      </c>
      <c r="P118" s="122">
        <f t="shared" si="0"/>
        <v>0</v>
      </c>
      <c r="Q118" s="122">
        <v>0</v>
      </c>
      <c r="R118" s="122">
        <f t="shared" si="1"/>
        <v>0</v>
      </c>
      <c r="S118" s="122">
        <v>0</v>
      </c>
      <c r="T118" s="123">
        <f t="shared" si="2"/>
        <v>0</v>
      </c>
      <c r="AR118" s="124" t="s">
        <v>104</v>
      </c>
      <c r="AT118" s="124" t="s">
        <v>102</v>
      </c>
      <c r="AU118" s="124" t="s">
        <v>67</v>
      </c>
      <c r="AY118" s="13" t="s">
        <v>105</v>
      </c>
      <c r="BE118" s="125">
        <f t="shared" si="3"/>
        <v>0</v>
      </c>
      <c r="BF118" s="125">
        <f t="shared" si="4"/>
        <v>0</v>
      </c>
      <c r="BG118" s="125">
        <f t="shared" si="5"/>
        <v>0</v>
      </c>
      <c r="BH118" s="125">
        <f t="shared" si="6"/>
        <v>0</v>
      </c>
      <c r="BI118" s="125">
        <f t="shared" si="7"/>
        <v>0</v>
      </c>
      <c r="BJ118" s="13" t="s">
        <v>75</v>
      </c>
      <c r="BK118" s="126">
        <f t="shared" si="8"/>
        <v>0</v>
      </c>
      <c r="BL118" s="13" t="s">
        <v>104</v>
      </c>
      <c r="BM118" s="124" t="s">
        <v>114</v>
      </c>
    </row>
    <row r="119" spans="2:65" s="1" customFormat="1" ht="16.5" customHeight="1">
      <c r="B119" s="114"/>
      <c r="C119" s="115" t="s">
        <v>103</v>
      </c>
      <c r="D119" s="115" t="s">
        <v>102</v>
      </c>
      <c r="E119" s="116" t="s">
        <v>216</v>
      </c>
      <c r="F119" s="117" t="s">
        <v>217</v>
      </c>
      <c r="G119" s="118" t="s">
        <v>218</v>
      </c>
      <c r="H119" s="153">
        <v>1</v>
      </c>
      <c r="I119" s="119"/>
      <c r="J119" s="119">
        <f t="shared" si="9"/>
        <v>0</v>
      </c>
      <c r="K119" s="117" t="s">
        <v>1</v>
      </c>
      <c r="L119" s="25"/>
      <c r="M119" s="120" t="s">
        <v>1</v>
      </c>
      <c r="N119" s="121" t="s">
        <v>33</v>
      </c>
      <c r="O119" s="122">
        <v>0</v>
      </c>
      <c r="P119" s="122">
        <f t="shared" si="0"/>
        <v>0</v>
      </c>
      <c r="Q119" s="122">
        <v>0</v>
      </c>
      <c r="R119" s="122">
        <f t="shared" si="1"/>
        <v>0</v>
      </c>
      <c r="S119" s="122">
        <v>0</v>
      </c>
      <c r="T119" s="123">
        <f t="shared" si="2"/>
        <v>0</v>
      </c>
      <c r="AR119" s="124" t="s">
        <v>104</v>
      </c>
      <c r="AT119" s="124" t="s">
        <v>102</v>
      </c>
      <c r="AU119" s="124" t="s">
        <v>67</v>
      </c>
      <c r="AY119" s="13" t="s">
        <v>105</v>
      </c>
      <c r="BE119" s="125">
        <f t="shared" si="3"/>
        <v>0</v>
      </c>
      <c r="BF119" s="125">
        <f t="shared" si="4"/>
        <v>0</v>
      </c>
      <c r="BG119" s="125">
        <f t="shared" si="5"/>
        <v>0</v>
      </c>
      <c r="BH119" s="125">
        <f t="shared" si="6"/>
        <v>0</v>
      </c>
      <c r="BI119" s="125">
        <f t="shared" si="7"/>
        <v>0</v>
      </c>
      <c r="BJ119" s="13" t="s">
        <v>75</v>
      </c>
      <c r="BK119" s="126">
        <f t="shared" si="8"/>
        <v>0</v>
      </c>
      <c r="BL119" s="13" t="s">
        <v>104</v>
      </c>
      <c r="BM119" s="124" t="s">
        <v>113</v>
      </c>
    </row>
    <row r="120" spans="2:65" s="1" customFormat="1" ht="16.5" customHeight="1">
      <c r="B120" s="114"/>
      <c r="C120" s="115" t="s">
        <v>104</v>
      </c>
      <c r="D120" s="115" t="s">
        <v>102</v>
      </c>
      <c r="E120" s="116" t="s">
        <v>219</v>
      </c>
      <c r="F120" s="117" t="s">
        <v>220</v>
      </c>
      <c r="G120" s="118" t="s">
        <v>112</v>
      </c>
      <c r="H120" s="153">
        <v>4</v>
      </c>
      <c r="I120" s="119"/>
      <c r="J120" s="119">
        <f t="shared" si="9"/>
        <v>0</v>
      </c>
      <c r="K120" s="117" t="s">
        <v>1</v>
      </c>
      <c r="L120" s="25"/>
      <c r="M120" s="120" t="s">
        <v>1</v>
      </c>
      <c r="N120" s="121" t="s">
        <v>33</v>
      </c>
      <c r="O120" s="122">
        <v>0</v>
      </c>
      <c r="P120" s="122">
        <f t="shared" si="0"/>
        <v>0</v>
      </c>
      <c r="Q120" s="122">
        <v>0</v>
      </c>
      <c r="R120" s="122">
        <f t="shared" si="1"/>
        <v>0</v>
      </c>
      <c r="S120" s="122">
        <v>0</v>
      </c>
      <c r="T120" s="123">
        <f t="shared" si="2"/>
        <v>0</v>
      </c>
      <c r="AR120" s="124" t="s">
        <v>104</v>
      </c>
      <c r="AT120" s="124" t="s">
        <v>102</v>
      </c>
      <c r="AU120" s="124" t="s">
        <v>67</v>
      </c>
      <c r="AY120" s="13" t="s">
        <v>105</v>
      </c>
      <c r="BE120" s="125">
        <f t="shared" si="3"/>
        <v>0</v>
      </c>
      <c r="BF120" s="125">
        <f t="shared" si="4"/>
        <v>0</v>
      </c>
      <c r="BG120" s="125">
        <f t="shared" si="5"/>
        <v>0</v>
      </c>
      <c r="BH120" s="125">
        <f t="shared" si="6"/>
        <v>0</v>
      </c>
      <c r="BI120" s="125">
        <f t="shared" si="7"/>
        <v>0</v>
      </c>
      <c r="BJ120" s="13" t="s">
        <v>75</v>
      </c>
      <c r="BK120" s="126">
        <f t="shared" si="8"/>
        <v>0</v>
      </c>
      <c r="BL120" s="13" t="s">
        <v>104</v>
      </c>
      <c r="BM120" s="124" t="s">
        <v>118</v>
      </c>
    </row>
    <row r="121" spans="2:65" s="1" customFormat="1" ht="16.5" customHeight="1">
      <c r="B121" s="114"/>
      <c r="C121" s="115" t="s">
        <v>119</v>
      </c>
      <c r="D121" s="115" t="s">
        <v>102</v>
      </c>
      <c r="E121" s="116" t="s">
        <v>221</v>
      </c>
      <c r="F121" s="117" t="s">
        <v>222</v>
      </c>
      <c r="G121" s="118" t="s">
        <v>112</v>
      </c>
      <c r="H121" s="153">
        <v>1</v>
      </c>
      <c r="I121" s="119"/>
      <c r="J121" s="119">
        <f t="shared" si="9"/>
        <v>0</v>
      </c>
      <c r="K121" s="117" t="s">
        <v>1</v>
      </c>
      <c r="L121" s="25"/>
      <c r="M121" s="120" t="s">
        <v>1</v>
      </c>
      <c r="N121" s="121" t="s">
        <v>33</v>
      </c>
      <c r="O121" s="122">
        <v>0</v>
      </c>
      <c r="P121" s="122">
        <f t="shared" si="0"/>
        <v>0</v>
      </c>
      <c r="Q121" s="122">
        <v>0</v>
      </c>
      <c r="R121" s="122">
        <f t="shared" si="1"/>
        <v>0</v>
      </c>
      <c r="S121" s="122">
        <v>0</v>
      </c>
      <c r="T121" s="123">
        <f t="shared" si="2"/>
        <v>0</v>
      </c>
      <c r="AR121" s="124" t="s">
        <v>104</v>
      </c>
      <c r="AT121" s="124" t="s">
        <v>102</v>
      </c>
      <c r="AU121" s="124" t="s">
        <v>67</v>
      </c>
      <c r="AY121" s="13" t="s">
        <v>105</v>
      </c>
      <c r="BE121" s="125">
        <f t="shared" si="3"/>
        <v>0</v>
      </c>
      <c r="BF121" s="125">
        <f t="shared" si="4"/>
        <v>0</v>
      </c>
      <c r="BG121" s="125">
        <f t="shared" si="5"/>
        <v>0</v>
      </c>
      <c r="BH121" s="125">
        <f t="shared" si="6"/>
        <v>0</v>
      </c>
      <c r="BI121" s="125">
        <f t="shared" si="7"/>
        <v>0</v>
      </c>
      <c r="BJ121" s="13" t="s">
        <v>75</v>
      </c>
      <c r="BK121" s="126">
        <f t="shared" si="8"/>
        <v>0</v>
      </c>
      <c r="BL121" s="13" t="s">
        <v>104</v>
      </c>
      <c r="BM121" s="124" t="s">
        <v>122</v>
      </c>
    </row>
    <row r="122" spans="2:65" s="1" customFormat="1" ht="16.5" customHeight="1">
      <c r="B122" s="114"/>
      <c r="C122" s="115" t="s">
        <v>114</v>
      </c>
      <c r="D122" s="115" t="s">
        <v>102</v>
      </c>
      <c r="E122" s="116" t="s">
        <v>223</v>
      </c>
      <c r="F122" s="117" t="s">
        <v>224</v>
      </c>
      <c r="G122" s="118" t="s">
        <v>112</v>
      </c>
      <c r="H122" s="153">
        <v>4</v>
      </c>
      <c r="I122" s="119"/>
      <c r="J122" s="119">
        <f t="shared" si="9"/>
        <v>0</v>
      </c>
      <c r="K122" s="117" t="s">
        <v>1</v>
      </c>
      <c r="L122" s="25"/>
      <c r="M122" s="120" t="s">
        <v>1</v>
      </c>
      <c r="N122" s="121" t="s">
        <v>33</v>
      </c>
      <c r="O122" s="122">
        <v>0</v>
      </c>
      <c r="P122" s="122">
        <f t="shared" si="0"/>
        <v>0</v>
      </c>
      <c r="Q122" s="122">
        <v>0</v>
      </c>
      <c r="R122" s="122">
        <f t="shared" si="1"/>
        <v>0</v>
      </c>
      <c r="S122" s="122">
        <v>0</v>
      </c>
      <c r="T122" s="123">
        <f t="shared" si="2"/>
        <v>0</v>
      </c>
      <c r="AR122" s="124" t="s">
        <v>104</v>
      </c>
      <c r="AT122" s="124" t="s">
        <v>102</v>
      </c>
      <c r="AU122" s="124" t="s">
        <v>67</v>
      </c>
      <c r="AY122" s="13" t="s">
        <v>105</v>
      </c>
      <c r="BE122" s="125">
        <f t="shared" si="3"/>
        <v>0</v>
      </c>
      <c r="BF122" s="125">
        <f t="shared" si="4"/>
        <v>0</v>
      </c>
      <c r="BG122" s="125">
        <f t="shared" si="5"/>
        <v>0</v>
      </c>
      <c r="BH122" s="125">
        <f t="shared" si="6"/>
        <v>0</v>
      </c>
      <c r="BI122" s="125">
        <f t="shared" si="7"/>
        <v>0</v>
      </c>
      <c r="BJ122" s="13" t="s">
        <v>75</v>
      </c>
      <c r="BK122" s="126">
        <f t="shared" si="8"/>
        <v>0</v>
      </c>
      <c r="BL122" s="13" t="s">
        <v>104</v>
      </c>
      <c r="BM122" s="124" t="s">
        <v>125</v>
      </c>
    </row>
    <row r="123" spans="2:65" s="1" customFormat="1" ht="16.5" customHeight="1">
      <c r="B123" s="114"/>
      <c r="C123" s="115" t="s">
        <v>126</v>
      </c>
      <c r="D123" s="115" t="s">
        <v>102</v>
      </c>
      <c r="E123" s="116" t="s">
        <v>225</v>
      </c>
      <c r="F123" s="117" t="s">
        <v>226</v>
      </c>
      <c r="G123" s="118" t="s">
        <v>112</v>
      </c>
      <c r="H123" s="153">
        <v>1</v>
      </c>
      <c r="I123" s="119"/>
      <c r="J123" s="119">
        <f t="shared" si="9"/>
        <v>0</v>
      </c>
      <c r="K123" s="117" t="s">
        <v>1</v>
      </c>
      <c r="L123" s="25"/>
      <c r="M123" s="120" t="s">
        <v>1</v>
      </c>
      <c r="N123" s="121" t="s">
        <v>33</v>
      </c>
      <c r="O123" s="122">
        <v>0</v>
      </c>
      <c r="P123" s="122">
        <f t="shared" si="0"/>
        <v>0</v>
      </c>
      <c r="Q123" s="122">
        <v>0</v>
      </c>
      <c r="R123" s="122">
        <f t="shared" si="1"/>
        <v>0</v>
      </c>
      <c r="S123" s="122">
        <v>0</v>
      </c>
      <c r="T123" s="123">
        <f t="shared" si="2"/>
        <v>0</v>
      </c>
      <c r="AR123" s="124" t="s">
        <v>104</v>
      </c>
      <c r="AT123" s="124" t="s">
        <v>102</v>
      </c>
      <c r="AU123" s="124" t="s">
        <v>67</v>
      </c>
      <c r="AY123" s="13" t="s">
        <v>105</v>
      </c>
      <c r="BE123" s="125">
        <f t="shared" si="3"/>
        <v>0</v>
      </c>
      <c r="BF123" s="125">
        <f t="shared" si="4"/>
        <v>0</v>
      </c>
      <c r="BG123" s="125">
        <f t="shared" si="5"/>
        <v>0</v>
      </c>
      <c r="BH123" s="125">
        <f t="shared" si="6"/>
        <v>0</v>
      </c>
      <c r="BI123" s="125">
        <f t="shared" si="7"/>
        <v>0</v>
      </c>
      <c r="BJ123" s="13" t="s">
        <v>75</v>
      </c>
      <c r="BK123" s="126">
        <f t="shared" si="8"/>
        <v>0</v>
      </c>
      <c r="BL123" s="13" t="s">
        <v>104</v>
      </c>
      <c r="BM123" s="124" t="s">
        <v>129</v>
      </c>
    </row>
    <row r="124" spans="2:65" s="1" customFormat="1" ht="16.5" customHeight="1">
      <c r="B124" s="114"/>
      <c r="C124" s="115" t="s">
        <v>113</v>
      </c>
      <c r="D124" s="115" t="s">
        <v>102</v>
      </c>
      <c r="E124" s="116" t="s">
        <v>227</v>
      </c>
      <c r="F124" s="117" t="s">
        <v>228</v>
      </c>
      <c r="G124" s="118" t="s">
        <v>179</v>
      </c>
      <c r="H124" s="153">
        <v>52.7</v>
      </c>
      <c r="I124" s="119"/>
      <c r="J124" s="119">
        <f t="shared" si="9"/>
        <v>0</v>
      </c>
      <c r="K124" s="117" t="s">
        <v>1</v>
      </c>
      <c r="L124" s="25"/>
      <c r="M124" s="120" t="s">
        <v>1</v>
      </c>
      <c r="N124" s="121" t="s">
        <v>33</v>
      </c>
      <c r="O124" s="122">
        <v>0</v>
      </c>
      <c r="P124" s="122">
        <f t="shared" si="0"/>
        <v>0</v>
      </c>
      <c r="Q124" s="122">
        <v>0</v>
      </c>
      <c r="R124" s="122">
        <f t="shared" si="1"/>
        <v>0</v>
      </c>
      <c r="S124" s="122">
        <v>0</v>
      </c>
      <c r="T124" s="123">
        <f t="shared" si="2"/>
        <v>0</v>
      </c>
      <c r="AR124" s="124" t="s">
        <v>104</v>
      </c>
      <c r="AT124" s="124" t="s">
        <v>102</v>
      </c>
      <c r="AU124" s="124" t="s">
        <v>67</v>
      </c>
      <c r="AY124" s="13" t="s">
        <v>105</v>
      </c>
      <c r="BE124" s="125">
        <f t="shared" si="3"/>
        <v>0</v>
      </c>
      <c r="BF124" s="125">
        <f t="shared" si="4"/>
        <v>0</v>
      </c>
      <c r="BG124" s="125">
        <f t="shared" si="5"/>
        <v>0</v>
      </c>
      <c r="BH124" s="125">
        <f t="shared" si="6"/>
        <v>0</v>
      </c>
      <c r="BI124" s="125">
        <f t="shared" si="7"/>
        <v>0</v>
      </c>
      <c r="BJ124" s="13" t="s">
        <v>75</v>
      </c>
      <c r="BK124" s="126">
        <f t="shared" si="8"/>
        <v>0</v>
      </c>
      <c r="BL124" s="13" t="s">
        <v>104</v>
      </c>
      <c r="BM124" s="124" t="s">
        <v>133</v>
      </c>
    </row>
    <row r="125" spans="2:65" s="1" customFormat="1" ht="16.5" customHeight="1">
      <c r="B125" s="114"/>
      <c r="C125" s="115" t="s">
        <v>134</v>
      </c>
      <c r="D125" s="115" t="s">
        <v>102</v>
      </c>
      <c r="E125" s="116" t="s">
        <v>229</v>
      </c>
      <c r="F125" s="117" t="s">
        <v>230</v>
      </c>
      <c r="G125" s="118" t="s">
        <v>179</v>
      </c>
      <c r="H125" s="119">
        <v>15</v>
      </c>
      <c r="I125" s="119"/>
      <c r="J125" s="119">
        <f t="shared" si="9"/>
        <v>0</v>
      </c>
      <c r="K125" s="117" t="s">
        <v>1</v>
      </c>
      <c r="L125" s="25"/>
      <c r="M125" s="120" t="s">
        <v>1</v>
      </c>
      <c r="N125" s="121" t="s">
        <v>33</v>
      </c>
      <c r="O125" s="122">
        <v>0</v>
      </c>
      <c r="P125" s="122">
        <f t="shared" si="0"/>
        <v>0</v>
      </c>
      <c r="Q125" s="122">
        <v>0</v>
      </c>
      <c r="R125" s="122">
        <f t="shared" si="1"/>
        <v>0</v>
      </c>
      <c r="S125" s="122">
        <v>0</v>
      </c>
      <c r="T125" s="123">
        <f t="shared" si="2"/>
        <v>0</v>
      </c>
      <c r="AR125" s="124" t="s">
        <v>104</v>
      </c>
      <c r="AT125" s="124" t="s">
        <v>102</v>
      </c>
      <c r="AU125" s="124" t="s">
        <v>67</v>
      </c>
      <c r="AY125" s="13" t="s">
        <v>105</v>
      </c>
      <c r="BE125" s="125">
        <f t="shared" si="3"/>
        <v>0</v>
      </c>
      <c r="BF125" s="125">
        <f t="shared" si="4"/>
        <v>0</v>
      </c>
      <c r="BG125" s="125">
        <f t="shared" si="5"/>
        <v>0</v>
      </c>
      <c r="BH125" s="125">
        <f t="shared" si="6"/>
        <v>0</v>
      </c>
      <c r="BI125" s="125">
        <f t="shared" si="7"/>
        <v>0</v>
      </c>
      <c r="BJ125" s="13" t="s">
        <v>75</v>
      </c>
      <c r="BK125" s="126">
        <f t="shared" si="8"/>
        <v>0</v>
      </c>
      <c r="BL125" s="13" t="s">
        <v>104</v>
      </c>
      <c r="BM125" s="124" t="s">
        <v>7</v>
      </c>
    </row>
    <row r="126" spans="2:65" s="1" customFormat="1" ht="16.5" customHeight="1">
      <c r="B126" s="114"/>
      <c r="C126" s="115" t="s">
        <v>118</v>
      </c>
      <c r="D126" s="115" t="s">
        <v>102</v>
      </c>
      <c r="E126" s="116" t="s">
        <v>231</v>
      </c>
      <c r="F126" s="117" t="s">
        <v>232</v>
      </c>
      <c r="G126" s="118" t="s">
        <v>179</v>
      </c>
      <c r="H126" s="119">
        <v>52.7</v>
      </c>
      <c r="I126" s="119"/>
      <c r="J126" s="119">
        <f t="shared" si="9"/>
        <v>0</v>
      </c>
      <c r="K126" s="117" t="s">
        <v>1</v>
      </c>
      <c r="L126" s="25"/>
      <c r="M126" s="120" t="s">
        <v>1</v>
      </c>
      <c r="N126" s="121" t="s">
        <v>33</v>
      </c>
      <c r="O126" s="122">
        <v>0</v>
      </c>
      <c r="P126" s="122">
        <f t="shared" si="0"/>
        <v>0</v>
      </c>
      <c r="Q126" s="122">
        <v>0</v>
      </c>
      <c r="R126" s="122">
        <f t="shared" si="1"/>
        <v>0</v>
      </c>
      <c r="S126" s="122">
        <v>0</v>
      </c>
      <c r="T126" s="123">
        <f t="shared" si="2"/>
        <v>0</v>
      </c>
      <c r="AR126" s="124" t="s">
        <v>104</v>
      </c>
      <c r="AT126" s="124" t="s">
        <v>102</v>
      </c>
      <c r="AU126" s="124" t="s">
        <v>67</v>
      </c>
      <c r="AY126" s="13" t="s">
        <v>105</v>
      </c>
      <c r="BE126" s="125">
        <f t="shared" si="3"/>
        <v>0</v>
      </c>
      <c r="BF126" s="125">
        <f t="shared" si="4"/>
        <v>0</v>
      </c>
      <c r="BG126" s="125">
        <f t="shared" si="5"/>
        <v>0</v>
      </c>
      <c r="BH126" s="125">
        <f t="shared" si="6"/>
        <v>0</v>
      </c>
      <c r="BI126" s="125">
        <f t="shared" si="7"/>
        <v>0</v>
      </c>
      <c r="BJ126" s="13" t="s">
        <v>75</v>
      </c>
      <c r="BK126" s="126">
        <f t="shared" si="8"/>
        <v>0</v>
      </c>
      <c r="BL126" s="13" t="s">
        <v>104</v>
      </c>
      <c r="BM126" s="124" t="s">
        <v>139</v>
      </c>
    </row>
    <row r="127" spans="2:65" s="1" customFormat="1" ht="16.5" customHeight="1">
      <c r="B127" s="114"/>
      <c r="C127" s="115" t="s">
        <v>140</v>
      </c>
      <c r="D127" s="115" t="s">
        <v>102</v>
      </c>
      <c r="E127" s="116" t="s">
        <v>233</v>
      </c>
      <c r="F127" s="117" t="s">
        <v>234</v>
      </c>
      <c r="G127" s="118" t="s">
        <v>179</v>
      </c>
      <c r="H127" s="119">
        <v>4</v>
      </c>
      <c r="I127" s="119"/>
      <c r="J127" s="119">
        <f t="shared" si="9"/>
        <v>0</v>
      </c>
      <c r="K127" s="117" t="s">
        <v>1</v>
      </c>
      <c r="L127" s="25"/>
      <c r="M127" s="120" t="s">
        <v>1</v>
      </c>
      <c r="N127" s="121" t="s">
        <v>33</v>
      </c>
      <c r="O127" s="122">
        <v>0</v>
      </c>
      <c r="P127" s="122">
        <f t="shared" si="0"/>
        <v>0</v>
      </c>
      <c r="Q127" s="122">
        <v>0</v>
      </c>
      <c r="R127" s="122">
        <f t="shared" si="1"/>
        <v>0</v>
      </c>
      <c r="S127" s="122">
        <v>0</v>
      </c>
      <c r="T127" s="123">
        <f t="shared" si="2"/>
        <v>0</v>
      </c>
      <c r="AR127" s="124" t="s">
        <v>104</v>
      </c>
      <c r="AT127" s="124" t="s">
        <v>102</v>
      </c>
      <c r="AU127" s="124" t="s">
        <v>67</v>
      </c>
      <c r="AY127" s="13" t="s">
        <v>105</v>
      </c>
      <c r="BE127" s="125">
        <f t="shared" si="3"/>
        <v>0</v>
      </c>
      <c r="BF127" s="125">
        <f t="shared" si="4"/>
        <v>0</v>
      </c>
      <c r="BG127" s="125">
        <f t="shared" si="5"/>
        <v>0</v>
      </c>
      <c r="BH127" s="125">
        <f t="shared" si="6"/>
        <v>0</v>
      </c>
      <c r="BI127" s="125">
        <f t="shared" si="7"/>
        <v>0</v>
      </c>
      <c r="BJ127" s="13" t="s">
        <v>75</v>
      </c>
      <c r="BK127" s="126">
        <f t="shared" si="8"/>
        <v>0</v>
      </c>
      <c r="BL127" s="13" t="s">
        <v>104</v>
      </c>
      <c r="BM127" s="124" t="s">
        <v>144</v>
      </c>
    </row>
    <row r="128" spans="2:65" s="1" customFormat="1" ht="16.5" customHeight="1">
      <c r="B128" s="114"/>
      <c r="C128" s="115" t="s">
        <v>148</v>
      </c>
      <c r="D128" s="115" t="s">
        <v>102</v>
      </c>
      <c r="E128" s="116" t="s">
        <v>235</v>
      </c>
      <c r="F128" s="117" t="s">
        <v>236</v>
      </c>
      <c r="G128" s="118" t="s">
        <v>112</v>
      </c>
      <c r="H128" s="119">
        <v>1</v>
      </c>
      <c r="I128" s="119"/>
      <c r="J128" s="119">
        <f t="shared" si="9"/>
        <v>0</v>
      </c>
      <c r="K128" s="117" t="s">
        <v>1</v>
      </c>
      <c r="L128" s="25"/>
      <c r="M128" s="145" t="s">
        <v>1</v>
      </c>
      <c r="N128" s="146" t="s">
        <v>33</v>
      </c>
      <c r="O128" s="147">
        <v>0</v>
      </c>
      <c r="P128" s="147">
        <f t="shared" si="0"/>
        <v>0</v>
      </c>
      <c r="Q128" s="147">
        <v>0</v>
      </c>
      <c r="R128" s="147">
        <f t="shared" si="1"/>
        <v>0</v>
      </c>
      <c r="S128" s="147">
        <v>0</v>
      </c>
      <c r="T128" s="148">
        <f t="shared" si="2"/>
        <v>0</v>
      </c>
      <c r="AR128" s="124" t="s">
        <v>104</v>
      </c>
      <c r="AT128" s="124" t="s">
        <v>102</v>
      </c>
      <c r="AU128" s="124" t="s">
        <v>67</v>
      </c>
      <c r="AY128" s="13" t="s">
        <v>105</v>
      </c>
      <c r="BE128" s="125">
        <f t="shared" si="3"/>
        <v>0</v>
      </c>
      <c r="BF128" s="125">
        <f t="shared" si="4"/>
        <v>0</v>
      </c>
      <c r="BG128" s="125">
        <f t="shared" si="5"/>
        <v>0</v>
      </c>
      <c r="BH128" s="125">
        <f t="shared" si="6"/>
        <v>0</v>
      </c>
      <c r="BI128" s="125">
        <f t="shared" si="7"/>
        <v>0</v>
      </c>
      <c r="BJ128" s="13" t="s">
        <v>75</v>
      </c>
      <c r="BK128" s="126">
        <f t="shared" si="8"/>
        <v>0</v>
      </c>
      <c r="BL128" s="13" t="s">
        <v>104</v>
      </c>
      <c r="BM128" s="124" t="s">
        <v>151</v>
      </c>
    </row>
    <row r="129" spans="2:12" s="1" customFormat="1" ht="6.95" customHeight="1">
      <c r="B129" s="37"/>
      <c r="C129" s="38"/>
      <c r="D129" s="38"/>
      <c r="E129" s="38"/>
      <c r="F129" s="38"/>
      <c r="G129" s="38"/>
      <c r="H129" s="38"/>
      <c r="I129" s="38"/>
      <c r="J129" s="38"/>
      <c r="K129" s="38"/>
      <c r="L129" s="25"/>
    </row>
  </sheetData>
  <autoFilter ref="C115:K128"/>
  <mergeCells count="9">
    <mergeCell ref="L2:V2"/>
    <mergeCell ref="E87:H87"/>
    <mergeCell ref="E106:H106"/>
    <mergeCell ref="E108:H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1 - Verejné osvetlenie</vt:lpstr>
      <vt:lpstr>2 - Vodovod</vt:lpstr>
      <vt:lpstr>'1 - Verejné osvetlenie'!Názvy_tlače</vt:lpstr>
      <vt:lpstr>'2 - Vodovod'!Názvy_tlače</vt:lpstr>
      <vt:lpstr>'Rekapitulácia stavby'!Názvy_tlače</vt:lpstr>
      <vt:lpstr>'1 - Verejné osvetlenie'!Oblasť_tlače</vt:lpstr>
      <vt:lpstr>'2 - Vodovod'!Oblasť_tlače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Lubos-PC\Lubos</dc:creator>
  <cp:lastModifiedBy>user</cp:lastModifiedBy>
  <dcterms:created xsi:type="dcterms:W3CDTF">2019-04-05T20:00:49Z</dcterms:created>
  <dcterms:modified xsi:type="dcterms:W3CDTF">2019-04-23T12:58:27Z</dcterms:modified>
</cp:coreProperties>
</file>